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s\Desktop\"/>
    </mc:Choice>
  </mc:AlternateContent>
  <bookViews>
    <workbookView xWindow="0" yWindow="0" windowWidth="28800" windowHeight="12435" tabRatio="810"/>
  </bookViews>
  <sheets>
    <sheet name="PM10" sheetId="54" r:id="rId1"/>
    <sheet name="CO" sheetId="52" r:id="rId2"/>
    <sheet name="TSP" sheetId="56" r:id="rId3"/>
  </sheets>
  <calcPr calcId="152511"/>
</workbook>
</file>

<file path=xl/calcChain.xml><?xml version="1.0" encoding="utf-8"?>
<calcChain xmlns="http://schemas.openxmlformats.org/spreadsheetml/2006/main">
  <c r="P5" i="52" l="1"/>
  <c r="O24" i="54" l="1"/>
  <c r="O25" i="54"/>
  <c r="O26" i="54"/>
  <c r="O27" i="54"/>
  <c r="O28" i="54"/>
  <c r="O29" i="54"/>
  <c r="O30" i="54"/>
  <c r="O31" i="54"/>
  <c r="O32" i="54"/>
  <c r="O33" i="54"/>
  <c r="O34" i="54"/>
  <c r="O35" i="54"/>
  <c r="O36" i="54"/>
  <c r="P13" i="54"/>
  <c r="V17" i="54"/>
  <c r="W17" i="54"/>
  <c r="W6" i="54"/>
  <c r="W7" i="54"/>
  <c r="W8" i="54"/>
  <c r="W9" i="54"/>
  <c r="W10" i="54"/>
  <c r="W11" i="54"/>
  <c r="W12" i="54"/>
  <c r="W13" i="54"/>
  <c r="W14" i="54"/>
  <c r="W15" i="54"/>
  <c r="W16" i="54"/>
  <c r="W5" i="54"/>
  <c r="Q16" i="54"/>
  <c r="P16" i="54"/>
  <c r="P17" i="54"/>
  <c r="P10" i="54"/>
  <c r="Q10" i="54"/>
  <c r="O10" i="54"/>
  <c r="P5" i="54"/>
  <c r="P11" i="54"/>
  <c r="P12" i="54"/>
  <c r="P14" i="54"/>
  <c r="P15" i="54"/>
  <c r="P6" i="54"/>
  <c r="P7" i="54"/>
  <c r="P8" i="54"/>
  <c r="P9" i="54"/>
  <c r="O13" i="54"/>
  <c r="O17" i="54"/>
  <c r="V7" i="54"/>
  <c r="O28" i="52"/>
  <c r="O26" i="52"/>
  <c r="O27" i="52"/>
  <c r="O29" i="52"/>
  <c r="O30" i="52"/>
  <c r="O31" i="52"/>
  <c r="O32" i="52"/>
  <c r="O33" i="52"/>
  <c r="O34" i="52"/>
  <c r="O35" i="52"/>
  <c r="O36" i="52"/>
  <c r="O37" i="52"/>
  <c r="O38" i="52"/>
  <c r="O39" i="52"/>
  <c r="O40" i="52"/>
  <c r="W6" i="52"/>
  <c r="W7" i="52"/>
  <c r="W8" i="52"/>
  <c r="W9" i="52"/>
  <c r="W10" i="52"/>
  <c r="W11" i="52"/>
  <c r="W12" i="52"/>
  <c r="W13" i="52"/>
  <c r="W14" i="52"/>
  <c r="W15" i="52"/>
  <c r="W16" i="52"/>
  <c r="W17" i="52"/>
  <c r="W18" i="52"/>
  <c r="W19" i="52"/>
  <c r="W5" i="52"/>
  <c r="W11" i="56"/>
  <c r="W10" i="56"/>
  <c r="W12" i="56"/>
  <c r="W13" i="56"/>
  <c r="W14" i="56"/>
  <c r="W15" i="56"/>
  <c r="W16" i="56"/>
  <c r="W17" i="56"/>
  <c r="W6" i="56"/>
  <c r="W7" i="56"/>
  <c r="W8" i="56"/>
  <c r="W9" i="56"/>
  <c r="W5" i="56"/>
  <c r="P17" i="56"/>
  <c r="P10" i="56"/>
  <c r="P16" i="52"/>
  <c r="P10" i="52"/>
  <c r="P19" i="52"/>
  <c r="Q19" i="52"/>
  <c r="P11" i="52"/>
  <c r="P12" i="52"/>
  <c r="P13" i="52"/>
  <c r="P14" i="52"/>
  <c r="P15" i="52"/>
  <c r="P17" i="52"/>
  <c r="P18" i="52"/>
  <c r="P6" i="52"/>
  <c r="P7" i="52"/>
  <c r="P8" i="52"/>
  <c r="P9" i="52"/>
  <c r="O19" i="52"/>
  <c r="O16" i="52"/>
  <c r="O10" i="52"/>
  <c r="O24" i="56" l="1"/>
  <c r="O25" i="56"/>
  <c r="O26" i="56"/>
  <c r="O27" i="56"/>
  <c r="O28" i="56"/>
  <c r="O29" i="56"/>
  <c r="O30" i="56"/>
  <c r="O31" i="56"/>
  <c r="O32" i="56"/>
  <c r="O33" i="56"/>
  <c r="O34" i="56"/>
  <c r="O35" i="56"/>
  <c r="O36" i="56"/>
  <c r="P11" i="56"/>
  <c r="P12" i="56"/>
  <c r="P13" i="56"/>
  <c r="P14" i="56"/>
  <c r="P15" i="56"/>
  <c r="P16" i="56"/>
  <c r="P6" i="56"/>
  <c r="P7" i="56"/>
  <c r="P8" i="56"/>
  <c r="P9" i="56"/>
  <c r="P5" i="56"/>
  <c r="Q5" i="56"/>
  <c r="O17" i="56"/>
  <c r="O13" i="56"/>
  <c r="O10" i="56"/>
  <c r="G13" i="56" l="1"/>
  <c r="V16" i="56"/>
  <c r="V15" i="56"/>
  <c r="V14" i="56"/>
  <c r="V12" i="56"/>
  <c r="V11" i="56"/>
  <c r="V9" i="56"/>
  <c r="V8" i="56"/>
  <c r="V7" i="56"/>
  <c r="V6" i="56"/>
  <c r="V5" i="56"/>
  <c r="R16" i="56"/>
  <c r="R15" i="56"/>
  <c r="R14" i="56"/>
  <c r="R12" i="56"/>
  <c r="R11" i="56"/>
  <c r="R9" i="56"/>
  <c r="R8" i="56"/>
  <c r="R7" i="56"/>
  <c r="R6" i="56"/>
  <c r="R5" i="56"/>
  <c r="Q16" i="56"/>
  <c r="Q15" i="56"/>
  <c r="Q14" i="56"/>
  <c r="Q12" i="56"/>
  <c r="Q11" i="56"/>
  <c r="Q9" i="56"/>
  <c r="Q8" i="56"/>
  <c r="Q7" i="56"/>
  <c r="Q6" i="56"/>
  <c r="C13" i="56"/>
  <c r="D13" i="56"/>
  <c r="E13" i="56"/>
  <c r="F13" i="56"/>
  <c r="H13" i="56"/>
  <c r="I13" i="56"/>
  <c r="J13" i="56"/>
  <c r="K13" i="56"/>
  <c r="L13" i="56"/>
  <c r="M13" i="56"/>
  <c r="C10" i="56"/>
  <c r="D10" i="56"/>
  <c r="E10" i="56"/>
  <c r="F10" i="56"/>
  <c r="G10" i="56"/>
  <c r="H10" i="56"/>
  <c r="I10" i="56"/>
  <c r="J10" i="56"/>
  <c r="K10" i="56"/>
  <c r="L10" i="56"/>
  <c r="M10" i="56"/>
  <c r="N13" i="56"/>
  <c r="N10" i="56"/>
  <c r="Q18" i="52"/>
  <c r="Q17" i="52"/>
  <c r="Q15" i="52"/>
  <c r="Q14" i="52"/>
  <c r="Q13" i="52"/>
  <c r="Q12" i="52"/>
  <c r="Q11" i="52"/>
  <c r="Q9" i="52"/>
  <c r="Q8" i="52"/>
  <c r="Q7" i="52"/>
  <c r="Q6" i="52"/>
  <c r="Q5" i="52"/>
  <c r="R11" i="52"/>
  <c r="R9" i="52"/>
  <c r="R8" i="52"/>
  <c r="R7" i="52"/>
  <c r="R6" i="52"/>
  <c r="R5" i="52"/>
  <c r="R14" i="52"/>
  <c r="R15" i="52"/>
  <c r="R17" i="52"/>
  <c r="R18" i="52"/>
  <c r="R12" i="52"/>
  <c r="S12" i="52"/>
  <c r="R13" i="52"/>
  <c r="T5" i="52"/>
  <c r="V18" i="52"/>
  <c r="V17" i="52"/>
  <c r="V15" i="52"/>
  <c r="V14" i="52"/>
  <c r="V13" i="52"/>
  <c r="V12" i="52"/>
  <c r="V11" i="52"/>
  <c r="V9" i="52"/>
  <c r="V8" i="52"/>
  <c r="V7" i="52"/>
  <c r="V6" i="52"/>
  <c r="V5" i="52"/>
  <c r="C16" i="52"/>
  <c r="D16" i="52"/>
  <c r="E16" i="52"/>
  <c r="F16" i="52"/>
  <c r="G16" i="52"/>
  <c r="H16" i="52"/>
  <c r="I16" i="52"/>
  <c r="J16" i="52"/>
  <c r="K16" i="52"/>
  <c r="L16" i="52"/>
  <c r="M16" i="52"/>
  <c r="C10" i="52"/>
  <c r="D10" i="52"/>
  <c r="E10" i="52"/>
  <c r="F10" i="52"/>
  <c r="G10" i="52"/>
  <c r="H10" i="52"/>
  <c r="I10" i="52"/>
  <c r="J10" i="52"/>
  <c r="K10" i="52"/>
  <c r="L10" i="52"/>
  <c r="M10" i="52"/>
  <c r="N16" i="52"/>
  <c r="N10" i="52"/>
  <c r="L19" i="52" l="1"/>
  <c r="L29" i="52" s="1"/>
  <c r="K19" i="52"/>
  <c r="K40" i="52" s="1"/>
  <c r="M19" i="52"/>
  <c r="M29" i="52" s="1"/>
  <c r="Q13" i="56"/>
  <c r="R13" i="56"/>
  <c r="V13" i="56"/>
  <c r="N17" i="56"/>
  <c r="N35" i="56" s="1"/>
  <c r="V10" i="56"/>
  <c r="Q10" i="56"/>
  <c r="M17" i="56"/>
  <c r="L17" i="56"/>
  <c r="L32" i="56" s="1"/>
  <c r="R10" i="56"/>
  <c r="K17" i="56"/>
  <c r="K36" i="56" s="1"/>
  <c r="J17" i="56"/>
  <c r="J35" i="56" s="1"/>
  <c r="I17" i="56"/>
  <c r="I32" i="56" s="1"/>
  <c r="H17" i="56"/>
  <c r="H29" i="56" s="1"/>
  <c r="G17" i="56"/>
  <c r="G34" i="56" s="1"/>
  <c r="F17" i="56"/>
  <c r="F32" i="56" s="1"/>
  <c r="E17" i="56"/>
  <c r="E25" i="56" s="1"/>
  <c r="D17" i="56"/>
  <c r="D36" i="56" s="1"/>
  <c r="C17" i="56"/>
  <c r="C19" i="52"/>
  <c r="C35" i="52" s="1"/>
  <c r="E19" i="52"/>
  <c r="E37" i="52" s="1"/>
  <c r="D19" i="52"/>
  <c r="D27" i="52" s="1"/>
  <c r="F19" i="52"/>
  <c r="F33" i="52" s="1"/>
  <c r="G19" i="52"/>
  <c r="G36" i="52" s="1"/>
  <c r="H19" i="52"/>
  <c r="H27" i="52" s="1"/>
  <c r="I19" i="52"/>
  <c r="I33" i="52" s="1"/>
  <c r="J19" i="52"/>
  <c r="J27" i="52" s="1"/>
  <c r="R16" i="52"/>
  <c r="R10" i="52"/>
  <c r="V16" i="52"/>
  <c r="Q16" i="52"/>
  <c r="Q10" i="52"/>
  <c r="N19" i="52"/>
  <c r="N31" i="52" s="1"/>
  <c r="V10" i="52"/>
  <c r="N10" i="54"/>
  <c r="N13" i="54"/>
  <c r="U5" i="54"/>
  <c r="V16" i="54"/>
  <c r="V15" i="54"/>
  <c r="V14" i="54"/>
  <c r="V12" i="54"/>
  <c r="V11" i="54"/>
  <c r="V9" i="54"/>
  <c r="V8" i="54"/>
  <c r="V6" i="54"/>
  <c r="V5" i="54"/>
  <c r="R16" i="54"/>
  <c r="R15" i="54"/>
  <c r="R14" i="54"/>
  <c r="R12" i="54"/>
  <c r="R11" i="54"/>
  <c r="R9" i="54"/>
  <c r="R8" i="54"/>
  <c r="R7" i="54"/>
  <c r="R6" i="54"/>
  <c r="R5" i="54"/>
  <c r="Q15" i="54"/>
  <c r="Q14" i="54"/>
  <c r="Q12" i="54"/>
  <c r="Q11" i="54"/>
  <c r="Q9" i="54"/>
  <c r="Q8" i="54"/>
  <c r="Q7" i="54"/>
  <c r="Q6" i="54"/>
  <c r="Q5" i="54"/>
  <c r="M13" i="54"/>
  <c r="Q13" i="54" s="1"/>
  <c r="L13" i="54"/>
  <c r="K13" i="54"/>
  <c r="I13" i="54"/>
  <c r="H13" i="54"/>
  <c r="G13" i="54"/>
  <c r="F13" i="54"/>
  <c r="E13" i="54"/>
  <c r="D13" i="54"/>
  <c r="C13" i="54"/>
  <c r="U13" i="54" s="1"/>
  <c r="J13" i="54"/>
  <c r="M10" i="54"/>
  <c r="M17" i="54" s="1"/>
  <c r="L10" i="54"/>
  <c r="K10" i="54"/>
  <c r="D10" i="54"/>
  <c r="C10" i="54"/>
  <c r="E10" i="54"/>
  <c r="F10" i="54"/>
  <c r="G10" i="54"/>
  <c r="H10" i="54"/>
  <c r="I10" i="54"/>
  <c r="J10" i="54"/>
  <c r="U15" i="56"/>
  <c r="T7" i="56"/>
  <c r="T16" i="54"/>
  <c r="T14" i="54"/>
  <c r="T12" i="54"/>
  <c r="T11" i="54"/>
  <c r="U8" i="54"/>
  <c r="T6" i="54"/>
  <c r="S16" i="54"/>
  <c r="T15" i="54"/>
  <c r="S15" i="54"/>
  <c r="U14" i="54"/>
  <c r="S14" i="54"/>
  <c r="U12" i="54"/>
  <c r="S12" i="54"/>
  <c r="U11" i="54"/>
  <c r="T8" i="54"/>
  <c r="S8" i="54"/>
  <c r="S7" i="54"/>
  <c r="S6" i="54"/>
  <c r="L40" i="52"/>
  <c r="M30" i="52"/>
  <c r="I29" i="52"/>
  <c r="L28" i="52"/>
  <c r="K27" i="52"/>
  <c r="K35" i="52"/>
  <c r="L34" i="52"/>
  <c r="U16" i="54"/>
  <c r="U15" i="54"/>
  <c r="S11" i="54"/>
  <c r="S9" i="54"/>
  <c r="U9" i="54"/>
  <c r="T9" i="54"/>
  <c r="U7" i="54"/>
  <c r="T7" i="54"/>
  <c r="U6" i="54"/>
  <c r="T5" i="54"/>
  <c r="S5" i="54"/>
  <c r="L27" i="52"/>
  <c r="L30" i="52"/>
  <c r="T8" i="52"/>
  <c r="T13" i="52"/>
  <c r="S14" i="52"/>
  <c r="S17" i="52"/>
  <c r="T14" i="52"/>
  <c r="T17" i="52"/>
  <c r="L26" i="52"/>
  <c r="U5" i="52"/>
  <c r="T6" i="52"/>
  <c r="S7" i="52"/>
  <c r="U8" i="52"/>
  <c r="S9" i="52"/>
  <c r="K30" i="52"/>
  <c r="U9" i="52"/>
  <c r="U16" i="52"/>
  <c r="U11" i="52"/>
  <c r="L33" i="52"/>
  <c r="T12" i="52"/>
  <c r="U12" i="52"/>
  <c r="K34" i="52"/>
  <c r="S13" i="52"/>
  <c r="U14" i="52"/>
  <c r="S5" i="52"/>
  <c r="U6" i="52"/>
  <c r="T7" i="52"/>
  <c r="S8" i="52"/>
  <c r="U10" i="52"/>
  <c r="S15" i="52"/>
  <c r="S6" i="52"/>
  <c r="U7" i="52"/>
  <c r="T9" i="52"/>
  <c r="T16" i="52"/>
  <c r="T11" i="52"/>
  <c r="S11" i="52"/>
  <c r="U15" i="52"/>
  <c r="L36" i="52"/>
  <c r="T15" i="52"/>
  <c r="U17" i="52"/>
  <c r="L35" i="52"/>
  <c r="L38" i="52"/>
  <c r="S16" i="52"/>
  <c r="K36" i="52"/>
  <c r="U13" i="52"/>
  <c r="K31" i="52"/>
  <c r="S10" i="52"/>
  <c r="L37" i="52"/>
  <c r="T10" i="52"/>
  <c r="T15" i="56"/>
  <c r="S14" i="56"/>
  <c r="S8" i="56"/>
  <c r="U12" i="56"/>
  <c r="S7" i="56"/>
  <c r="K24" i="56"/>
  <c r="S5" i="56"/>
  <c r="U14" i="56"/>
  <c r="S9" i="56"/>
  <c r="S12" i="56"/>
  <c r="S11" i="56"/>
  <c r="U7" i="56"/>
  <c r="T5" i="56"/>
  <c r="S6" i="56"/>
  <c r="U8" i="56"/>
  <c r="T11" i="56"/>
  <c r="T14" i="56"/>
  <c r="T12" i="56"/>
  <c r="U11" i="56"/>
  <c r="U9" i="56"/>
  <c r="T9" i="56"/>
  <c r="T8" i="56"/>
  <c r="T6" i="56"/>
  <c r="U6" i="56"/>
  <c r="U5" i="56"/>
  <c r="T13" i="56"/>
  <c r="U10" i="56"/>
  <c r="U13" i="56"/>
  <c r="S13" i="56"/>
  <c r="S10" i="56"/>
  <c r="T10" i="56"/>
  <c r="S15" i="56"/>
  <c r="U18" i="52"/>
  <c r="T18" i="52"/>
  <c r="S18" i="52"/>
  <c r="S16" i="56"/>
  <c r="T16" i="56"/>
  <c r="U16" i="56"/>
  <c r="I17" i="54" l="1"/>
  <c r="I24" i="54" s="1"/>
  <c r="E17" i="54"/>
  <c r="E35" i="54" s="1"/>
  <c r="C17" i="54"/>
  <c r="C32" i="54" s="1"/>
  <c r="N17" i="54"/>
  <c r="N29" i="54" s="1"/>
  <c r="M37" i="52"/>
  <c r="K37" i="52"/>
  <c r="M31" i="52"/>
  <c r="K33" i="52"/>
  <c r="M33" i="52"/>
  <c r="K26" i="52"/>
  <c r="K29" i="52"/>
  <c r="K38" i="52"/>
  <c r="K28" i="52"/>
  <c r="L39" i="52"/>
  <c r="K39" i="52"/>
  <c r="L32" i="52"/>
  <c r="L31" i="52"/>
  <c r="K32" i="52"/>
  <c r="M40" i="52"/>
  <c r="M28" i="52"/>
  <c r="M39" i="52"/>
  <c r="M38" i="52"/>
  <c r="M35" i="52"/>
  <c r="M32" i="52"/>
  <c r="M34" i="52"/>
  <c r="M26" i="52"/>
  <c r="M36" i="52"/>
  <c r="M27" i="52"/>
  <c r="F34" i="52"/>
  <c r="J35" i="52"/>
  <c r="J30" i="52"/>
  <c r="I40" i="52"/>
  <c r="I36" i="52"/>
  <c r="I35" i="52"/>
  <c r="I30" i="52"/>
  <c r="H30" i="52"/>
  <c r="H36" i="52"/>
  <c r="C32" i="52"/>
  <c r="I35" i="56"/>
  <c r="F35" i="56"/>
  <c r="K28" i="56"/>
  <c r="N34" i="56"/>
  <c r="V17" i="56"/>
  <c r="N24" i="56"/>
  <c r="N26" i="56"/>
  <c r="N36" i="56"/>
  <c r="R17" i="56"/>
  <c r="N32" i="56"/>
  <c r="N29" i="56"/>
  <c r="N31" i="56"/>
  <c r="N25" i="56"/>
  <c r="N33" i="56"/>
  <c r="N28" i="56"/>
  <c r="N27" i="56"/>
  <c r="Q17" i="56"/>
  <c r="N30" i="56"/>
  <c r="M24" i="56"/>
  <c r="M30" i="56"/>
  <c r="M29" i="56"/>
  <c r="M25" i="56"/>
  <c r="M28" i="56"/>
  <c r="M35" i="56"/>
  <c r="M32" i="56"/>
  <c r="M31" i="56"/>
  <c r="M34" i="56"/>
  <c r="M27" i="56"/>
  <c r="M26" i="56"/>
  <c r="M33" i="56"/>
  <c r="M36" i="56"/>
  <c r="L30" i="56"/>
  <c r="L33" i="56"/>
  <c r="L27" i="56"/>
  <c r="L31" i="56"/>
  <c r="L25" i="56"/>
  <c r="L36" i="56"/>
  <c r="L28" i="56"/>
  <c r="L29" i="56"/>
  <c r="L34" i="56"/>
  <c r="L35" i="56"/>
  <c r="L26" i="56"/>
  <c r="L24" i="56"/>
  <c r="K35" i="56"/>
  <c r="K31" i="56"/>
  <c r="K25" i="56"/>
  <c r="K33" i="56"/>
  <c r="K29" i="56"/>
  <c r="K26" i="56"/>
  <c r="K27" i="56"/>
  <c r="K34" i="56"/>
  <c r="K32" i="56"/>
  <c r="K30" i="56"/>
  <c r="J32" i="56"/>
  <c r="J29" i="56"/>
  <c r="J27" i="56"/>
  <c r="J28" i="56"/>
  <c r="J24" i="56"/>
  <c r="J30" i="56"/>
  <c r="J34" i="56"/>
  <c r="J26" i="56"/>
  <c r="J33" i="56"/>
  <c r="J31" i="56"/>
  <c r="J25" i="56"/>
  <c r="J36" i="56"/>
  <c r="I27" i="56"/>
  <c r="I31" i="56"/>
  <c r="I26" i="56"/>
  <c r="I25" i="56"/>
  <c r="I30" i="56"/>
  <c r="I24" i="56"/>
  <c r="I34" i="56"/>
  <c r="I36" i="56"/>
  <c r="I28" i="56"/>
  <c r="I33" i="56"/>
  <c r="I29" i="56"/>
  <c r="H30" i="56"/>
  <c r="H28" i="56"/>
  <c r="H32" i="56"/>
  <c r="H25" i="56"/>
  <c r="H36" i="56"/>
  <c r="H33" i="56"/>
  <c r="H27" i="56"/>
  <c r="H24" i="56"/>
  <c r="H31" i="56"/>
  <c r="H26" i="56"/>
  <c r="H35" i="56"/>
  <c r="H34" i="56"/>
  <c r="G31" i="56"/>
  <c r="G26" i="56"/>
  <c r="G25" i="56"/>
  <c r="G36" i="56"/>
  <c r="G28" i="56"/>
  <c r="G30" i="56"/>
  <c r="G32" i="56"/>
  <c r="G29" i="56"/>
  <c r="G33" i="56"/>
  <c r="G35" i="56"/>
  <c r="G24" i="56"/>
  <c r="G27" i="56"/>
  <c r="F29" i="56"/>
  <c r="F31" i="56"/>
  <c r="F34" i="56"/>
  <c r="F28" i="56"/>
  <c r="F36" i="56"/>
  <c r="F30" i="56"/>
  <c r="F33" i="56"/>
  <c r="F25" i="56"/>
  <c r="F27" i="56"/>
  <c r="F26" i="56"/>
  <c r="F24" i="56"/>
  <c r="E36" i="56"/>
  <c r="E30" i="56"/>
  <c r="E24" i="56"/>
  <c r="E28" i="56"/>
  <c r="E26" i="56"/>
  <c r="E34" i="56"/>
  <c r="E35" i="56"/>
  <c r="E32" i="56"/>
  <c r="E29" i="56"/>
  <c r="E27" i="56"/>
  <c r="E31" i="56"/>
  <c r="E33" i="56"/>
  <c r="D31" i="56"/>
  <c r="D33" i="56"/>
  <c r="D27" i="56"/>
  <c r="D25" i="56"/>
  <c r="D24" i="56"/>
  <c r="D32" i="56"/>
  <c r="D26" i="56"/>
  <c r="D35" i="56"/>
  <c r="D29" i="56"/>
  <c r="D30" i="56"/>
  <c r="D28" i="56"/>
  <c r="D34" i="56"/>
  <c r="C36" i="56"/>
  <c r="C24" i="56"/>
  <c r="C26" i="56"/>
  <c r="C33" i="56"/>
  <c r="S17" i="56"/>
  <c r="C29" i="56"/>
  <c r="C31" i="56"/>
  <c r="T17" i="56"/>
  <c r="C35" i="56"/>
  <c r="C30" i="56"/>
  <c r="U17" i="56"/>
  <c r="C34" i="56"/>
  <c r="C27" i="56"/>
  <c r="C32" i="56"/>
  <c r="C25" i="56"/>
  <c r="C28" i="56"/>
  <c r="C36" i="52"/>
  <c r="C39" i="52"/>
  <c r="T19" i="52"/>
  <c r="C38" i="52"/>
  <c r="C29" i="52"/>
  <c r="C33" i="52"/>
  <c r="C31" i="52"/>
  <c r="C37" i="52"/>
  <c r="C27" i="52"/>
  <c r="C30" i="52"/>
  <c r="U19" i="52"/>
  <c r="S19" i="52"/>
  <c r="C26" i="52"/>
  <c r="C34" i="52"/>
  <c r="C40" i="52"/>
  <c r="C28" i="52"/>
  <c r="E34" i="52"/>
  <c r="E39" i="52"/>
  <c r="E32" i="52"/>
  <c r="E40" i="52"/>
  <c r="E26" i="52"/>
  <c r="E36" i="52"/>
  <c r="E38" i="52"/>
  <c r="E28" i="52"/>
  <c r="E31" i="52"/>
  <c r="E29" i="52"/>
  <c r="E33" i="52"/>
  <c r="E35" i="52"/>
  <c r="E27" i="52"/>
  <c r="E30" i="52"/>
  <c r="D32" i="52"/>
  <c r="D33" i="52"/>
  <c r="D30" i="52"/>
  <c r="D31" i="52"/>
  <c r="D28" i="52"/>
  <c r="D35" i="52"/>
  <c r="D36" i="52"/>
  <c r="D39" i="52"/>
  <c r="D37" i="52"/>
  <c r="D34" i="52"/>
  <c r="D29" i="52"/>
  <c r="D26" i="52"/>
  <c r="D38" i="52"/>
  <c r="D40" i="52"/>
  <c r="F26" i="52"/>
  <c r="F32" i="52"/>
  <c r="F38" i="52"/>
  <c r="F30" i="52"/>
  <c r="F37" i="52"/>
  <c r="F35" i="52"/>
  <c r="F28" i="52"/>
  <c r="F40" i="52"/>
  <c r="F31" i="52"/>
  <c r="F36" i="52"/>
  <c r="F27" i="52"/>
  <c r="F29" i="52"/>
  <c r="F39" i="52"/>
  <c r="G30" i="52"/>
  <c r="G33" i="52"/>
  <c r="G31" i="52"/>
  <c r="G38" i="52"/>
  <c r="G37" i="52"/>
  <c r="G39" i="52"/>
  <c r="G34" i="52"/>
  <c r="G26" i="52"/>
  <c r="G27" i="52"/>
  <c r="G32" i="52"/>
  <c r="G28" i="52"/>
  <c r="G35" i="52"/>
  <c r="G40" i="52"/>
  <c r="G29" i="52"/>
  <c r="H32" i="52"/>
  <c r="H39" i="52"/>
  <c r="H37" i="52"/>
  <c r="H31" i="52"/>
  <c r="H29" i="52"/>
  <c r="H40" i="52"/>
  <c r="H34" i="52"/>
  <c r="H28" i="52"/>
  <c r="H26" i="52"/>
  <c r="H33" i="52"/>
  <c r="H35" i="52"/>
  <c r="H38" i="52"/>
  <c r="I37" i="52"/>
  <c r="I26" i="52"/>
  <c r="I39" i="52"/>
  <c r="I31" i="52"/>
  <c r="I34" i="52"/>
  <c r="I38" i="52"/>
  <c r="I28" i="52"/>
  <c r="I32" i="52"/>
  <c r="I27" i="52"/>
  <c r="J37" i="52"/>
  <c r="J40" i="52"/>
  <c r="J34" i="52"/>
  <c r="J33" i="52"/>
  <c r="J29" i="52"/>
  <c r="J28" i="52"/>
  <c r="J26" i="52"/>
  <c r="J39" i="52"/>
  <c r="J31" i="52"/>
  <c r="J32" i="52"/>
  <c r="J38" i="52"/>
  <c r="J36" i="52"/>
  <c r="R19" i="52"/>
  <c r="N37" i="52"/>
  <c r="N33" i="52"/>
  <c r="N29" i="52"/>
  <c r="V19" i="52"/>
  <c r="N40" i="52"/>
  <c r="N36" i="52"/>
  <c r="N32" i="52"/>
  <c r="N28" i="52"/>
  <c r="N39" i="52"/>
  <c r="N35" i="52"/>
  <c r="N27" i="52"/>
  <c r="N38" i="52"/>
  <c r="N34" i="52"/>
  <c r="N30" i="52"/>
  <c r="N26" i="52"/>
  <c r="T13" i="54"/>
  <c r="U10" i="54"/>
  <c r="F17" i="54"/>
  <c r="F28" i="54" s="1"/>
  <c r="H17" i="54"/>
  <c r="H31" i="54" s="1"/>
  <c r="K17" i="54"/>
  <c r="K26" i="54" s="1"/>
  <c r="L17" i="54"/>
  <c r="L27" i="54" s="1"/>
  <c r="R13" i="54"/>
  <c r="V10" i="54"/>
  <c r="V13" i="54"/>
  <c r="R10" i="54"/>
  <c r="M35" i="54"/>
  <c r="M33" i="54"/>
  <c r="M31" i="54"/>
  <c r="M29" i="54"/>
  <c r="M27" i="54"/>
  <c r="M25" i="54"/>
  <c r="M36" i="54"/>
  <c r="M30" i="54"/>
  <c r="M28" i="54"/>
  <c r="M26" i="54"/>
  <c r="M32" i="54"/>
  <c r="M34" i="54"/>
  <c r="I35" i="54"/>
  <c r="I26" i="54"/>
  <c r="I27" i="54"/>
  <c r="I34" i="54"/>
  <c r="I36" i="54"/>
  <c r="I33" i="54"/>
  <c r="I28" i="54"/>
  <c r="I25" i="54"/>
  <c r="E26" i="54"/>
  <c r="E25" i="54"/>
  <c r="E34" i="54"/>
  <c r="E30" i="54"/>
  <c r="D17" i="54"/>
  <c r="D32" i="54" s="1"/>
  <c r="S13" i="54"/>
  <c r="G17" i="54"/>
  <c r="G29" i="54" s="1"/>
  <c r="J17" i="54"/>
  <c r="J36" i="54" s="1"/>
  <c r="M24" i="54"/>
  <c r="E28" i="54"/>
  <c r="I31" i="54"/>
  <c r="I32" i="54"/>
  <c r="E33" i="54"/>
  <c r="E36" i="54"/>
  <c r="T10" i="54"/>
  <c r="S10" i="54"/>
  <c r="E31" i="54" l="1"/>
  <c r="E27" i="54"/>
  <c r="E32" i="54"/>
  <c r="I29" i="54"/>
  <c r="E29" i="54"/>
  <c r="E24" i="54"/>
  <c r="I30" i="54"/>
  <c r="C35" i="54"/>
  <c r="C25" i="54"/>
  <c r="C24" i="54"/>
  <c r="C31" i="54"/>
  <c r="C33" i="54"/>
  <c r="C27" i="54"/>
  <c r="C26" i="54"/>
  <c r="U17" i="54"/>
  <c r="C34" i="54"/>
  <c r="C28" i="54"/>
  <c r="C29" i="54"/>
  <c r="C30" i="54"/>
  <c r="C36" i="54"/>
  <c r="T17" i="54"/>
  <c r="L34" i="54"/>
  <c r="L36" i="54"/>
  <c r="D27" i="54"/>
  <c r="D25" i="54"/>
  <c r="F36" i="54"/>
  <c r="F25" i="54"/>
  <c r="F24" i="54"/>
  <c r="F32" i="54"/>
  <c r="F29" i="54"/>
  <c r="F34" i="54"/>
  <c r="F27" i="54"/>
  <c r="F31" i="54"/>
  <c r="F26" i="54"/>
  <c r="F33" i="54"/>
  <c r="F35" i="54"/>
  <c r="F30" i="54"/>
  <c r="H24" i="54"/>
  <c r="H27" i="54"/>
  <c r="H30" i="54"/>
  <c r="H36" i="54"/>
  <c r="H32" i="54"/>
  <c r="H35" i="54"/>
  <c r="H29" i="54"/>
  <c r="H34" i="54"/>
  <c r="H26" i="54"/>
  <c r="H25" i="54"/>
  <c r="H28" i="54"/>
  <c r="H33" i="54"/>
  <c r="J35" i="54"/>
  <c r="J29" i="54"/>
  <c r="J32" i="54"/>
  <c r="J30" i="54"/>
  <c r="J31" i="54"/>
  <c r="J34" i="54"/>
  <c r="S17" i="54"/>
  <c r="K24" i="54"/>
  <c r="K33" i="54"/>
  <c r="K32" i="54"/>
  <c r="K36" i="54"/>
  <c r="K27" i="54"/>
  <c r="K35" i="54"/>
  <c r="K30" i="54"/>
  <c r="K29" i="54"/>
  <c r="K25" i="54"/>
  <c r="K28" i="54"/>
  <c r="K34" i="54"/>
  <c r="K31" i="54"/>
  <c r="L33" i="54"/>
  <c r="L30" i="54"/>
  <c r="L26" i="54"/>
  <c r="L32" i="54"/>
  <c r="L29" i="54"/>
  <c r="L31" i="54"/>
  <c r="L35" i="54"/>
  <c r="L28" i="54"/>
  <c r="L24" i="54"/>
  <c r="L25" i="54"/>
  <c r="N35" i="54"/>
  <c r="N30" i="54"/>
  <c r="N25" i="54"/>
  <c r="N36" i="54"/>
  <c r="N26" i="54"/>
  <c r="N32" i="54"/>
  <c r="N27" i="54"/>
  <c r="N31" i="54"/>
  <c r="R17" i="54"/>
  <c r="N28" i="54"/>
  <c r="N34" i="54"/>
  <c r="N33" i="54"/>
  <c r="Q17" i="54"/>
  <c r="N24" i="54"/>
  <c r="G28" i="54"/>
  <c r="G36" i="54"/>
  <c r="G33" i="54"/>
  <c r="G27" i="54"/>
  <c r="G35" i="54"/>
  <c r="G34" i="54"/>
  <c r="G30" i="54"/>
  <c r="G32" i="54"/>
  <c r="G31" i="54"/>
  <c r="G25" i="54"/>
  <c r="G26" i="54"/>
  <c r="G24" i="54"/>
  <c r="D35" i="54"/>
  <c r="D31" i="54"/>
  <c r="D30" i="54"/>
  <c r="D36" i="54"/>
  <c r="D33" i="54"/>
  <c r="D26" i="54"/>
  <c r="D24" i="54"/>
  <c r="D28" i="54"/>
  <c r="D34" i="54"/>
  <c r="D29" i="54"/>
  <c r="J27" i="54"/>
  <c r="J28" i="54"/>
  <c r="J25" i="54"/>
  <c r="J33" i="54"/>
  <c r="J26" i="54"/>
  <c r="J24" i="54"/>
</calcChain>
</file>

<file path=xl/sharedStrings.xml><?xml version="1.0" encoding="utf-8"?>
<sst xmlns="http://schemas.openxmlformats.org/spreadsheetml/2006/main" count="147" uniqueCount="40">
  <si>
    <t>Pramonės procesai</t>
  </si>
  <si>
    <t>Atliekų deginimas ir gaisrai(namų, automobilių)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</si>
  <si>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</si>
  <si>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</si>
  <si>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</si>
  <si>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</si>
  <si>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</si>
  <si>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</si>
  <si>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</si>
  <si>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</si>
  <si>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</si>
  <si>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</si>
  <si>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</si>
  <si>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</si>
  <si>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</si>
  <si>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</si>
  <si>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Viešoji elektros ir šilumos gamyba</t>
  </si>
  <si>
    <t>Naftos produktų gamyba ir paskirstymas</t>
  </si>
  <si>
    <t>Atliekų apdorojimas</t>
  </si>
  <si>
    <t>viso</t>
  </si>
  <si>
    <t>VISO</t>
  </si>
  <si>
    <t>Kitas transportas</t>
  </si>
  <si>
    <t>Žemės ūkis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</si>
  <si>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</si>
  <si>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</si>
  <si>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</si>
  <si>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</si>
  <si>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</si>
  <si>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Pramonė ir statyba</t>
  </si>
  <si>
    <t>Išmestas į aplinkos orą anglies monoksido (CO) kiekis Lietuvos ūkyje</t>
  </si>
  <si>
    <t>Išmesto į aplinkos orą anglies monoksido (CO) kiekio pasiskirstymas pagal ūkio sektorius</t>
  </si>
  <si>
    <t>Išmesto į aplinkos orą kietųjų dalelių KD10 kiekio pasiskirstymas pagal ūkio sektorius</t>
  </si>
  <si>
    <t>Išmestas į aplinkos orą kietųjų dalelių KD10 kiekis Lietuvos ūkyje</t>
  </si>
  <si>
    <t>Išmestas į aplinkos orą kietųjų dalelių kiekis Lietuvos ūkyje</t>
  </si>
  <si>
    <t>Išmesto į aplinkos orą kietųjų dalelių kiekio pasiskirstymas pagal ūkio sektorius</t>
  </si>
  <si>
    <t>2016/2015</t>
  </si>
  <si>
    <t>2016/2014</t>
  </si>
  <si>
    <t>2016/2005</t>
  </si>
  <si>
    <t>2017/2016</t>
  </si>
  <si>
    <t>2017/2005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</si>
</sst>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0"/>
      <color theme="1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4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5" fillId="3" borderId="1">
      <alignment horizontal="right" vertical="center"/>
    </xf>
    <xf numFmtId="0" fontId="7" fillId="3" borderId="1">
      <alignment horizontal="right" vertical="center"/>
    </xf>
    <xf numFmtId="0" fontId="5" fillId="4" borderId="1">
      <alignment horizontal="right" vertical="center"/>
    </xf>
    <xf numFmtId="0" fontId="5" fillId="4" borderId="1">
      <alignment horizontal="right" vertical="center"/>
    </xf>
    <xf numFmtId="0" fontId="5" fillId="4" borderId="2">
      <alignment horizontal="right" vertical="center"/>
    </xf>
    <xf numFmtId="0" fontId="5" fillId="4" borderId="3">
      <alignment horizontal="right" vertical="center"/>
    </xf>
    <xf numFmtId="0" fontId="5" fillId="4" borderId="4">
      <alignment horizontal="right" vertical="center"/>
    </xf>
    <xf numFmtId="0" fontId="5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5" fillId="0" borderId="6">
      <alignment horizontal="left" vertical="top" wrapText="1"/>
    </xf>
    <xf numFmtId="0" fontId="1" fillId="0" borderId="7"/>
    <xf numFmtId="0" fontId="6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8" fillId="3" borderId="0" applyBorder="0">
      <alignment horizontal="right" vertical="center"/>
    </xf>
    <xf numFmtId="0" fontId="3" fillId="0" borderId="0"/>
    <xf numFmtId="0" fontId="21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2" fillId="0" borderId="0"/>
    <xf numFmtId="0" fontId="9" fillId="0" borderId="0" applyNumberFormat="0" applyFill="0" applyBorder="0" applyAlignment="0" applyProtection="0"/>
    <xf numFmtId="0" fontId="2" fillId="0" borderId="0"/>
  </cellStyleXfs>
  <cellXfs count="156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9" fontId="13" fillId="0" borderId="0" xfId="0" applyNumberFormat="1" applyFont="1"/>
    <xf numFmtId="0" fontId="0" fillId="0" borderId="0" xfId="0" applyFill="1"/>
    <xf numFmtId="0" fontId="15" fillId="0" borderId="0" xfId="0" quotePrefix="1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6" fillId="0" borderId="1" xfId="0" applyFont="1" applyFill="1" applyBorder="1"/>
    <xf numFmtId="0" fontId="11" fillId="0" borderId="0" xfId="26" applyFont="1"/>
    <xf numFmtId="0" fontId="21" fillId="0" borderId="0" xfId="26"/>
    <xf numFmtId="0" fontId="12" fillId="0" borderId="1" xfId="26" applyFont="1" applyBorder="1" applyAlignment="1">
      <alignment wrapText="1"/>
    </xf>
    <xf numFmtId="0" fontId="12" fillId="0" borderId="1" xfId="26" applyFont="1" applyBorder="1"/>
    <xf numFmtId="0" fontId="16" fillId="0" borderId="1" xfId="26" applyFont="1" applyFill="1" applyBorder="1"/>
    <xf numFmtId="0" fontId="21" fillId="0" borderId="0" xfId="26" applyFill="1"/>
    <xf numFmtId="0" fontId="15" fillId="0" borderId="0" xfId="26" quotePrefix="1" applyFont="1" applyAlignment="1">
      <alignment horizontal="left"/>
    </xf>
    <xf numFmtId="0" fontId="21" fillId="0" borderId="0" xfId="26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2" fontId="17" fillId="8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23" fillId="8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165" fontId="0" fillId="8" borderId="0" xfId="0" applyNumberFormat="1" applyFill="1"/>
    <xf numFmtId="9" fontId="13" fillId="8" borderId="0" xfId="0" applyNumberFormat="1" applyFont="1" applyFill="1"/>
    <xf numFmtId="0" fontId="0" fillId="8" borderId="0" xfId="0" applyFill="1"/>
    <xf numFmtId="164" fontId="10" fillId="0" borderId="1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5" fontId="0" fillId="8" borderId="0" xfId="0" applyNumberFormat="1" applyFill="1" applyAlignment="1">
      <alignment horizontal="center" wrapText="1"/>
    </xf>
    <xf numFmtId="9" fontId="13" fillId="8" borderId="0" xfId="0" applyNumberFormat="1" applyFont="1" applyFill="1" applyAlignment="1">
      <alignment horizontal="center" vertical="center" wrapText="1"/>
    </xf>
    <xf numFmtId="9" fontId="13" fillId="0" borderId="0" xfId="26" applyNumberFormat="1" applyFont="1" applyAlignment="1">
      <alignment horizontal="center" vertical="center" wrapText="1"/>
    </xf>
    <xf numFmtId="164" fontId="12" fillId="0" borderId="1" xfId="26" applyNumberFormat="1" applyFont="1" applyBorder="1" applyAlignment="1">
      <alignment horizontal="center" vertical="center" wrapText="1"/>
    </xf>
    <xf numFmtId="164" fontId="20" fillId="0" borderId="1" xfId="26" applyNumberFormat="1" applyFont="1" applyBorder="1" applyAlignment="1">
      <alignment horizontal="center" vertical="center" wrapText="1"/>
    </xf>
    <xf numFmtId="0" fontId="21" fillId="0" borderId="0" xfId="26" applyFont="1" applyAlignment="1">
      <alignment horizontal="center" vertical="center" wrapText="1"/>
    </xf>
    <xf numFmtId="0" fontId="20" fillId="0" borderId="1" xfId="26" applyFont="1" applyBorder="1" applyAlignment="1">
      <alignment horizontal="center" vertical="center" wrapText="1"/>
    </xf>
    <xf numFmtId="0" fontId="20" fillId="0" borderId="1" xfId="26" quotePrefix="1" applyFont="1" applyBorder="1" applyAlignment="1">
      <alignment horizontal="center" vertical="center" wrapText="1"/>
    </xf>
    <xf numFmtId="2" fontId="11" fillId="0" borderId="1" xfId="26" applyNumberFormat="1" applyFont="1" applyBorder="1" applyAlignment="1">
      <alignment horizontal="center" vertical="center" wrapText="1"/>
    </xf>
    <xf numFmtId="165" fontId="21" fillId="0" borderId="0" xfId="26" applyNumberFormat="1" applyFont="1" applyAlignment="1">
      <alignment horizontal="center" vertical="center" wrapText="1"/>
    </xf>
    <xf numFmtId="9" fontId="21" fillId="0" borderId="0" xfId="26" applyNumberFormat="1" applyFont="1" applyAlignment="1">
      <alignment horizontal="center" vertical="center" wrapText="1"/>
    </xf>
    <xf numFmtId="2" fontId="12" fillId="7" borderId="1" xfId="26" applyNumberFormat="1" applyFont="1" applyFill="1" applyBorder="1" applyAlignment="1">
      <alignment horizontal="center" vertical="center" wrapText="1"/>
    </xf>
    <xf numFmtId="2" fontId="10" fillId="7" borderId="1" xfId="26" applyNumberFormat="1" applyFont="1" applyFill="1" applyBorder="1" applyAlignment="1">
      <alignment horizontal="center" vertical="center" wrapText="1"/>
    </xf>
    <xf numFmtId="2" fontId="21" fillId="7" borderId="1" xfId="26" applyNumberFormat="1" applyFont="1" applyFill="1" applyBorder="1" applyAlignment="1">
      <alignment horizontal="center" vertical="center" wrapText="1"/>
    </xf>
    <xf numFmtId="164" fontId="10" fillId="0" borderId="1" xfId="26" applyNumberFormat="1" applyFont="1" applyBorder="1" applyAlignment="1">
      <alignment horizontal="center" vertical="center" wrapText="1"/>
    </xf>
    <xf numFmtId="164" fontId="21" fillId="0" borderId="1" xfId="26" applyNumberFormat="1" applyFont="1" applyBorder="1" applyAlignment="1">
      <alignment horizontal="center" vertical="center" wrapText="1"/>
    </xf>
    <xf numFmtId="164" fontId="11" fillId="0" borderId="1" xfId="26" applyNumberFormat="1" applyFont="1" applyBorder="1" applyAlignment="1">
      <alignment horizontal="center" vertical="center" wrapText="1"/>
    </xf>
    <xf numFmtId="164" fontId="26" fillId="0" borderId="1" xfId="26" applyNumberFormat="1" applyFont="1" applyBorder="1" applyAlignment="1">
      <alignment horizontal="center" vertical="center" wrapText="1"/>
    </xf>
    <xf numFmtId="0" fontId="20" fillId="0" borderId="12" xfId="26" applyFont="1" applyBorder="1" applyAlignment="1">
      <alignment horizontal="center" vertical="center" wrapText="1"/>
    </xf>
    <xf numFmtId="0" fontId="20" fillId="0" borderId="1" xfId="26" applyFont="1" applyBorder="1" applyAlignment="1">
      <alignment horizontal="center" vertical="center"/>
    </xf>
    <xf numFmtId="2" fontId="21" fillId="7" borderId="1" xfId="26" applyNumberFormat="1" applyFill="1" applyBorder="1" applyAlignment="1">
      <alignment horizontal="center" vertical="center"/>
    </xf>
    <xf numFmtId="2" fontId="13" fillId="7" borderId="1" xfId="26" applyNumberFormat="1" applyFont="1" applyFill="1" applyBorder="1" applyAlignment="1">
      <alignment horizontal="center" vertical="center"/>
    </xf>
    <xf numFmtId="10" fontId="21" fillId="0" borderId="1" xfId="26" applyNumberFormat="1" applyBorder="1"/>
    <xf numFmtId="10" fontId="10" fillId="0" borderId="1" xfId="26" applyNumberFormat="1" applyFont="1" applyBorder="1"/>
    <xf numFmtId="0" fontId="20" fillId="0" borderId="1" xfId="0" applyFont="1" applyFill="1" applyBorder="1" applyAlignment="1">
      <alignment horizontal="center" vertical="center" wrapText="1"/>
    </xf>
    <xf numFmtId="10" fontId="12" fillId="0" borderId="1" xfId="26" applyNumberFormat="1" applyFont="1" applyBorder="1" applyAlignment="1">
      <alignment horizontal="center" vertical="center"/>
    </xf>
    <xf numFmtId="0" fontId="20" fillId="0" borderId="1" xfId="26" applyFont="1" applyBorder="1"/>
    <xf numFmtId="10" fontId="10" fillId="0" borderId="1" xfId="26" applyNumberFormat="1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26" fillId="0" borderId="19" xfId="0" applyNumberFormat="1" applyFont="1" applyBorder="1" applyAlignment="1">
      <alignment horizontal="center" vertical="center" wrapText="1"/>
    </xf>
    <xf numFmtId="164" fontId="12" fillId="8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4" fontId="11" fillId="8" borderId="18" xfId="0" applyNumberFormat="1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0" borderId="20" xfId="0" quotePrefix="1" applyFont="1" applyBorder="1" applyAlignment="1">
      <alignment horizontal="center" vertical="center" wrapText="1"/>
    </xf>
    <xf numFmtId="0" fontId="20" fillId="0" borderId="21" xfId="0" quotePrefix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20" fillId="0" borderId="23" xfId="0" quotePrefix="1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quotePrefix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2" fontId="16" fillId="8" borderId="8" xfId="0" applyNumberFormat="1" applyFont="1" applyFill="1" applyBorder="1" applyAlignment="1">
      <alignment horizontal="center" vertical="center" wrapText="1"/>
    </xf>
    <xf numFmtId="2" fontId="10" fillId="8" borderId="8" xfId="0" applyNumberFormat="1" applyFont="1" applyFill="1" applyBorder="1" applyAlignment="1">
      <alignment horizontal="center" vertical="center" wrapText="1"/>
    </xf>
    <xf numFmtId="2" fontId="11" fillId="8" borderId="8" xfId="0" applyNumberFormat="1" applyFont="1" applyFill="1" applyBorder="1" applyAlignment="1">
      <alignment horizontal="center" vertical="center" wrapText="1"/>
    </xf>
    <xf numFmtId="0" fontId="20" fillId="8" borderId="26" xfId="0" quotePrefix="1" applyFont="1" applyFill="1" applyBorder="1" applyAlignment="1">
      <alignment horizontal="center" vertical="center" wrapText="1"/>
    </xf>
    <xf numFmtId="0" fontId="28" fillId="0" borderId="15" xfId="0" applyFont="1" applyBorder="1"/>
    <xf numFmtId="164" fontId="10" fillId="0" borderId="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16" fillId="8" borderId="3" xfId="0" applyNumberFormat="1" applyFont="1" applyFill="1" applyBorder="1" applyAlignment="1">
      <alignment horizontal="center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 vertical="center"/>
    </xf>
    <xf numFmtId="164" fontId="12" fillId="0" borderId="1" xfId="26" applyNumberFormat="1" applyFont="1" applyBorder="1" applyAlignment="1">
      <alignment horizontal="center" vertical="center"/>
    </xf>
    <xf numFmtId="164" fontId="11" fillId="0" borderId="1" xfId="26" applyNumberFormat="1" applyFont="1" applyBorder="1" applyAlignment="1">
      <alignment horizontal="center" vertical="center"/>
    </xf>
    <xf numFmtId="164" fontId="10" fillId="0" borderId="1" xfId="26" applyNumberFormat="1" applyFont="1" applyBorder="1" applyAlignment="1">
      <alignment horizontal="center" vertical="center"/>
    </xf>
    <xf numFmtId="164" fontId="21" fillId="0" borderId="1" xfId="26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 wrapText="1"/>
    </xf>
    <xf numFmtId="0" fontId="10" fillId="0" borderId="10" xfId="26" applyFont="1" applyBorder="1" applyAlignment="1">
      <alignment horizontal="center" vertical="center" wrapText="1"/>
    </xf>
    <xf numFmtId="0" fontId="10" fillId="0" borderId="11" xfId="26" applyFont="1" applyBorder="1" applyAlignment="1">
      <alignment horizontal="center" vertical="center" wrapText="1"/>
    </xf>
    <xf numFmtId="0" fontId="10" fillId="0" borderId="12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/>
    </xf>
    <xf numFmtId="0" fontId="16" fillId="0" borderId="10" xfId="26" applyFont="1" applyFill="1" applyBorder="1" applyAlignment="1">
      <alignment horizontal="center" vertical="center"/>
    </xf>
    <xf numFmtId="0" fontId="16" fillId="0" borderId="11" xfId="26" applyFont="1" applyFill="1" applyBorder="1" applyAlignment="1">
      <alignment horizontal="center" vertical="center"/>
    </xf>
    <xf numFmtId="0" fontId="16" fillId="0" borderId="12" xfId="26" applyFont="1" applyFill="1" applyBorder="1" applyAlignment="1">
      <alignment horizontal="center" vertical="center"/>
    </xf>
    <xf numFmtId="0" fontId="18" fillId="0" borderId="8" xfId="26" applyFont="1" applyBorder="1" applyAlignment="1">
      <alignment horizontal="center" vertical="center" wrapText="1"/>
    </xf>
    <xf numFmtId="0" fontId="18" fillId="0" borderId="13" xfId="26" applyFont="1" applyBorder="1" applyAlignment="1">
      <alignment horizontal="center" vertical="center" wrapText="1"/>
    </xf>
    <xf numFmtId="0" fontId="18" fillId="0" borderId="9" xfId="26" applyFont="1" applyBorder="1" applyAlignment="1">
      <alignment horizontal="center" vertical="center" wrapText="1"/>
    </xf>
    <xf numFmtId="0" fontId="19" fillId="0" borderId="1" xfId="26" applyFont="1" applyBorder="1" applyAlignment="1">
      <alignment horizontal="center" wrapText="1"/>
    </xf>
    <xf numFmtId="0" fontId="19" fillId="0" borderId="8" xfId="26" applyFont="1" applyBorder="1" applyAlignment="1">
      <alignment horizontal="center" wrapText="1"/>
    </xf>
    <xf numFmtId="0" fontId="19" fillId="0" borderId="9" xfId="26" applyFont="1" applyBorder="1" applyAlignment="1">
      <alignment horizontal="center" wrapText="1"/>
    </xf>
    <xf numFmtId="0" fontId="12" fillId="0" borderId="1" xfId="26" applyFont="1" applyBorder="1" applyAlignment="1">
      <alignment horizontal="center"/>
    </xf>
    <xf numFmtId="0" fontId="17" fillId="0" borderId="1" xfId="26" applyFont="1" applyBorder="1" applyAlignment="1">
      <alignment horizontal="center"/>
    </xf>
  </cellXfs>
  <cellStyles count="42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Įprastas 3" xfId="26"/>
    <cellStyle name="KP_thin_border_dark_grey" xfId="27"/>
    <cellStyle name="Normal 2" xfId="28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Shade" xfId="35"/>
    <cellStyle name="Standard 2" xfId="36"/>
    <cellStyle name="Standard 2 2" xfId="37"/>
    <cellStyle name="Standard 3 2" xfId="38"/>
    <cellStyle name="Standard 6" xfId="39"/>
    <cellStyle name="Гиперссылка" xfId="40"/>
    <cellStyle name="Обычный_2++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13.85546875" customWidth="1"/>
    <col min="2" max="2" width="26.85546875" customWidth="1"/>
    <col min="16" max="16" width="10.5703125" bestFit="1" customWidth="1"/>
  </cols>
  <sheetData>
    <row r="1" spans="1:23" ht="15.75" x14ac:dyDescent="0.25">
      <c r="A1" s="1" t="s">
        <v>32</v>
      </c>
    </row>
    <row r="2" spans="1:23" ht="13.5" thickBot="1" x14ac:dyDescent="0.25"/>
    <row r="3" spans="1:23" ht="14.1" customHeight="1" thickBot="1" x14ac:dyDescent="0.25">
      <c r="A3" s="127" t="s">
        <v>2</v>
      </c>
      <c r="B3" s="127" t="s">
        <v>3</v>
      </c>
      <c r="C3" s="132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P3" s="128" t="s">
        <v>7</v>
      </c>
      <c r="Q3" s="129"/>
      <c r="R3" s="129"/>
      <c r="S3" s="129"/>
      <c r="T3" s="129"/>
      <c r="U3" s="129"/>
      <c r="V3" s="129"/>
      <c r="W3" s="130"/>
    </row>
    <row r="4" spans="1:23" ht="13.5" thickBot="1" x14ac:dyDescent="0.25">
      <c r="A4" s="127"/>
      <c r="B4" s="127"/>
      <c r="C4" s="67">
        <v>2005</v>
      </c>
      <c r="D4" s="67">
        <v>2006</v>
      </c>
      <c r="E4" s="67">
        <v>2007</v>
      </c>
      <c r="F4" s="67">
        <v>2008</v>
      </c>
      <c r="G4" s="67">
        <v>2009</v>
      </c>
      <c r="H4" s="67">
        <v>2010</v>
      </c>
      <c r="I4" s="67">
        <v>2011</v>
      </c>
      <c r="J4" s="67">
        <v>2012</v>
      </c>
      <c r="K4" s="67">
        <v>2013</v>
      </c>
      <c r="L4" s="67">
        <v>2014</v>
      </c>
      <c r="M4" s="67">
        <v>2015</v>
      </c>
      <c r="N4" s="67">
        <v>2016</v>
      </c>
      <c r="O4" s="76">
        <v>2017</v>
      </c>
      <c r="P4" s="93" t="s">
        <v>38</v>
      </c>
      <c r="Q4" s="92" t="s">
        <v>35</v>
      </c>
      <c r="R4" s="77" t="s">
        <v>36</v>
      </c>
      <c r="S4" s="78" t="s">
        <v>24</v>
      </c>
      <c r="T4" s="84" t="s">
        <v>9</v>
      </c>
      <c r="U4" s="86" t="s">
        <v>6</v>
      </c>
      <c r="V4" s="84" t="s">
        <v>37</v>
      </c>
      <c r="W4" s="85" t="s">
        <v>39</v>
      </c>
    </row>
    <row r="5" spans="1:23" x14ac:dyDescent="0.2">
      <c r="A5" s="117" t="s">
        <v>5</v>
      </c>
      <c r="B5" s="7" t="s">
        <v>16</v>
      </c>
      <c r="C5" s="20">
        <v>0.47297</v>
      </c>
      <c r="D5" s="20">
        <v>0.49432999999999999</v>
      </c>
      <c r="E5" s="20">
        <v>0.47481000000000001</v>
      </c>
      <c r="F5" s="20">
        <v>0.41009000000000001</v>
      </c>
      <c r="G5" s="20">
        <v>0.46899000000000002</v>
      </c>
      <c r="H5" s="20">
        <v>0.41327999999999998</v>
      </c>
      <c r="I5" s="20">
        <v>0.30488999999999999</v>
      </c>
      <c r="J5" s="20">
        <v>0.37598999999999999</v>
      </c>
      <c r="K5" s="20">
        <v>0.31830999999999998</v>
      </c>
      <c r="L5" s="20">
        <v>0.22270999999999999</v>
      </c>
      <c r="M5" s="20">
        <v>0.22592000000000001</v>
      </c>
      <c r="N5" s="20">
        <v>0.19039</v>
      </c>
      <c r="O5" s="87">
        <v>0.21002000000000001</v>
      </c>
      <c r="P5" s="101">
        <f>SUM(O5-N5)/N5</f>
        <v>0.10310415462997011</v>
      </c>
      <c r="Q5" s="72">
        <f t="shared" ref="Q5:Q17" si="0">(N5-M5)/M5</f>
        <v>-0.15726805949008502</v>
      </c>
      <c r="R5" s="73">
        <f t="shared" ref="R5:R17" si="1">(N5-L5)/L5</f>
        <v>-0.14512145839881455</v>
      </c>
      <c r="S5" s="74">
        <f t="shared" ref="S5:S17" si="2">(K5-C5)/C5</f>
        <v>-0.3269974839841851</v>
      </c>
      <c r="T5" s="82">
        <f t="shared" ref="T5:T17" si="3">(L5-C5)/C5</f>
        <v>-0.52912446878237529</v>
      </c>
      <c r="U5" s="83">
        <f t="shared" ref="U5:U17" si="4">(M5-C5)/C5</f>
        <v>-0.52233756897900496</v>
      </c>
      <c r="V5" s="83">
        <f t="shared" ref="V5:V17" si="5">(N5-C5)/C5</f>
        <v>-0.59745861259699351</v>
      </c>
      <c r="W5" s="96">
        <f>(O5-C5)/C5</f>
        <v>-0.55595492314523121</v>
      </c>
    </row>
    <row r="6" spans="1:23" ht="22.5" x14ac:dyDescent="0.2">
      <c r="A6" s="118"/>
      <c r="B6" s="7" t="s">
        <v>17</v>
      </c>
      <c r="C6" s="20">
        <v>0.13827</v>
      </c>
      <c r="D6" s="20">
        <v>0.12457000000000001</v>
      </c>
      <c r="E6" s="20">
        <v>9.1749999999999998E-2</v>
      </c>
      <c r="F6" s="20">
        <v>0.10657</v>
      </c>
      <c r="G6" s="20">
        <v>9.0230000000000005E-2</v>
      </c>
      <c r="H6" s="20">
        <v>6.8049999999999999E-2</v>
      </c>
      <c r="I6" s="20">
        <v>7.2840000000000002E-2</v>
      </c>
      <c r="J6" s="20">
        <v>6.8330000000000002E-2</v>
      </c>
      <c r="K6" s="20">
        <v>4.8399999999999999E-2</v>
      </c>
      <c r="L6" s="20">
        <v>3.9379999999999998E-2</v>
      </c>
      <c r="M6" s="20">
        <v>3.6949999999999997E-2</v>
      </c>
      <c r="N6" s="20">
        <v>3.329E-2</v>
      </c>
      <c r="O6" s="87">
        <v>3.492E-2</v>
      </c>
      <c r="P6" s="102">
        <f t="shared" ref="P6:P9" si="6">SUM(O6-N6)/N6</f>
        <v>4.896365274857313E-2</v>
      </c>
      <c r="Q6" s="30">
        <f t="shared" si="0"/>
        <v>-9.9052774018944439E-2</v>
      </c>
      <c r="R6" s="17">
        <f t="shared" si="1"/>
        <v>-0.15464702894870488</v>
      </c>
      <c r="S6" s="68">
        <f t="shared" si="2"/>
        <v>-0.64996022275258558</v>
      </c>
      <c r="T6" s="79">
        <f t="shared" si="3"/>
        <v>-0.71519490851233092</v>
      </c>
      <c r="U6" s="17">
        <f t="shared" si="4"/>
        <v>-0.73276921964272801</v>
      </c>
      <c r="V6" s="17">
        <f t="shared" si="5"/>
        <v>-0.7592391697403631</v>
      </c>
      <c r="W6" s="96">
        <f t="shared" ref="W6:W16" si="7">(O6-C6)/C6</f>
        <v>-0.74745064005207196</v>
      </c>
    </row>
    <row r="7" spans="1:23" ht="26.45" customHeight="1" x14ac:dyDescent="0.2">
      <c r="A7" s="118"/>
      <c r="B7" s="7" t="s">
        <v>25</v>
      </c>
      <c r="C7" s="20">
        <v>0.33621000000000001</v>
      </c>
      <c r="D7" s="20">
        <v>0.31039</v>
      </c>
      <c r="E7" s="20">
        <v>0.28039000000000003</v>
      </c>
      <c r="F7" s="20">
        <v>0.24057999999999999</v>
      </c>
      <c r="G7" s="20">
        <v>0.18054999999999999</v>
      </c>
      <c r="H7" s="20">
        <v>0.20235</v>
      </c>
      <c r="I7" s="20">
        <v>0.20988999999999999</v>
      </c>
      <c r="J7" s="20">
        <v>0.22385000000000002</v>
      </c>
      <c r="K7" s="20">
        <v>0.18240000000000001</v>
      </c>
      <c r="L7" s="20">
        <v>0.18136000000000002</v>
      </c>
      <c r="M7" s="20">
        <v>0.17574000000000001</v>
      </c>
      <c r="N7" s="20">
        <v>0.18569999999999998</v>
      </c>
      <c r="O7" s="87">
        <v>0.28786999999999996</v>
      </c>
      <c r="P7" s="102">
        <f t="shared" si="6"/>
        <v>0.55018847603661813</v>
      </c>
      <c r="Q7" s="30">
        <f t="shared" si="0"/>
        <v>5.6674632980539257E-2</v>
      </c>
      <c r="R7" s="17">
        <f t="shared" si="1"/>
        <v>2.39303043670046E-2</v>
      </c>
      <c r="S7" s="68">
        <f t="shared" si="2"/>
        <v>-0.45748193093602213</v>
      </c>
      <c r="T7" s="79">
        <f t="shared" si="3"/>
        <v>-0.46057523571577286</v>
      </c>
      <c r="U7" s="17">
        <f t="shared" si="4"/>
        <v>-0.47729097885250288</v>
      </c>
      <c r="V7" s="17">
        <f t="shared" si="5"/>
        <v>-0.44766663692335157</v>
      </c>
      <c r="W7" s="96">
        <f t="shared" si="7"/>
        <v>-0.14377918562803024</v>
      </c>
    </row>
    <row r="8" spans="1:23" x14ac:dyDescent="0.2">
      <c r="A8" s="118"/>
      <c r="B8" s="6" t="s">
        <v>26</v>
      </c>
      <c r="C8" s="20">
        <v>4.2401499999999999</v>
      </c>
      <c r="D8" s="20">
        <v>4.5102799999999998</v>
      </c>
      <c r="E8" s="20">
        <v>4.4090600000000002</v>
      </c>
      <c r="F8" s="20">
        <v>4.5910000000000002</v>
      </c>
      <c r="G8" s="20">
        <v>4.6187300000000002</v>
      </c>
      <c r="H8" s="20">
        <v>4.7289000000000003</v>
      </c>
      <c r="I8" s="20">
        <v>4.6518199999999998</v>
      </c>
      <c r="J8" s="20">
        <v>4.6644100000000002</v>
      </c>
      <c r="K8" s="20">
        <v>4.5575000000000001</v>
      </c>
      <c r="L8" s="20">
        <v>4.2019799999999998</v>
      </c>
      <c r="M8" s="20">
        <v>3.91357</v>
      </c>
      <c r="N8" s="20">
        <v>3.9316800000000001</v>
      </c>
      <c r="O8" s="87">
        <v>3.9400300000000001</v>
      </c>
      <c r="P8" s="102">
        <f t="shared" si="6"/>
        <v>2.1237740609612379E-3</v>
      </c>
      <c r="Q8" s="30">
        <f t="shared" si="0"/>
        <v>4.6274884568309931E-3</v>
      </c>
      <c r="R8" s="17">
        <f t="shared" si="1"/>
        <v>-6.4326817357531402E-2</v>
      </c>
      <c r="S8" s="68">
        <f t="shared" si="2"/>
        <v>7.4844050328408254E-2</v>
      </c>
      <c r="T8" s="79">
        <f t="shared" si="3"/>
        <v>-9.0020400221690368E-3</v>
      </c>
      <c r="U8" s="17">
        <f t="shared" si="4"/>
        <v>-7.7020860111080947E-2</v>
      </c>
      <c r="V8" s="17">
        <f t="shared" si="5"/>
        <v>-7.2749784795349173E-2</v>
      </c>
      <c r="W8" s="96">
        <f t="shared" si="7"/>
        <v>-7.0780514840276809E-2</v>
      </c>
    </row>
    <row r="9" spans="1:23" ht="24.75" customHeight="1" x14ac:dyDescent="0.2">
      <c r="A9" s="118"/>
      <c r="B9" s="7" t="s">
        <v>27</v>
      </c>
      <c r="C9" s="20">
        <v>0.23511999999999997</v>
      </c>
      <c r="D9" s="20">
        <v>0.20321000000000003</v>
      </c>
      <c r="E9" s="20">
        <v>0.2034</v>
      </c>
      <c r="F9" s="20">
        <v>0.21207999999999999</v>
      </c>
      <c r="G9" s="20">
        <v>0.20937</v>
      </c>
      <c r="H9" s="20">
        <v>0.2084</v>
      </c>
      <c r="I9" s="20">
        <v>0.22597999999999999</v>
      </c>
      <c r="J9" s="20">
        <v>0.20896999999999999</v>
      </c>
      <c r="K9" s="20">
        <v>0.16370999999999999</v>
      </c>
      <c r="L9" s="20">
        <v>0.17110999999999998</v>
      </c>
      <c r="M9" s="20">
        <v>0.15068999999999999</v>
      </c>
      <c r="N9" s="20">
        <v>0.15524000000000002</v>
      </c>
      <c r="O9" s="87">
        <v>0.17219999999999999</v>
      </c>
      <c r="P9" s="102">
        <f t="shared" si="6"/>
        <v>0.10925019324916241</v>
      </c>
      <c r="Q9" s="30">
        <f t="shared" si="0"/>
        <v>3.0194438914327604E-2</v>
      </c>
      <c r="R9" s="17">
        <f t="shared" si="1"/>
        <v>-9.2747355502308268E-2</v>
      </c>
      <c r="S9" s="68">
        <f t="shared" si="2"/>
        <v>-0.30371725076556644</v>
      </c>
      <c r="T9" s="79">
        <f t="shared" si="3"/>
        <v>-0.27224396053079275</v>
      </c>
      <c r="U9" s="17">
        <f t="shared" si="4"/>
        <v>-0.35909322898945217</v>
      </c>
      <c r="V9" s="17">
        <f t="shared" si="5"/>
        <v>-0.33974140864239522</v>
      </c>
      <c r="W9" s="96">
        <f t="shared" si="7"/>
        <v>-0.26760802994215716</v>
      </c>
    </row>
    <row r="10" spans="1:23" x14ac:dyDescent="0.2">
      <c r="A10" s="119"/>
      <c r="B10" s="8" t="s">
        <v>19</v>
      </c>
      <c r="C10" s="21">
        <f t="shared" ref="C10:N10" si="8">SUM(C5:C9)</f>
        <v>5.42272</v>
      </c>
      <c r="D10" s="21">
        <f t="shared" si="8"/>
        <v>5.6427800000000001</v>
      </c>
      <c r="E10" s="21">
        <f t="shared" si="8"/>
        <v>5.4594100000000001</v>
      </c>
      <c r="F10" s="21">
        <f t="shared" si="8"/>
        <v>5.5603200000000008</v>
      </c>
      <c r="G10" s="21">
        <f t="shared" si="8"/>
        <v>5.5678700000000001</v>
      </c>
      <c r="H10" s="21">
        <f t="shared" si="8"/>
        <v>5.6209800000000003</v>
      </c>
      <c r="I10" s="21">
        <f t="shared" si="8"/>
        <v>5.4654199999999999</v>
      </c>
      <c r="J10" s="21">
        <f t="shared" si="8"/>
        <v>5.54155</v>
      </c>
      <c r="K10" s="21">
        <f t="shared" si="8"/>
        <v>5.2703199999999999</v>
      </c>
      <c r="L10" s="21">
        <f t="shared" si="8"/>
        <v>4.8165399999999998</v>
      </c>
      <c r="M10" s="21">
        <f t="shared" si="8"/>
        <v>4.5028699999999997</v>
      </c>
      <c r="N10" s="21">
        <f t="shared" si="8"/>
        <v>4.4962999999999997</v>
      </c>
      <c r="O10" s="89">
        <f>SUM(O5:O9)</f>
        <v>4.6450399999999998</v>
      </c>
      <c r="P10" s="103">
        <f>(O10-N10)/N10</f>
        <v>3.3080532882592377E-2</v>
      </c>
      <c r="Q10" s="37">
        <f t="shared" si="0"/>
        <v>-1.4590694379362419E-3</v>
      </c>
      <c r="R10" s="35">
        <f t="shared" si="1"/>
        <v>-6.6487561610616766E-2</v>
      </c>
      <c r="S10" s="94">
        <f t="shared" si="2"/>
        <v>-2.8103977339785216E-2</v>
      </c>
      <c r="T10" s="95">
        <f t="shared" si="3"/>
        <v>-0.11178522955269683</v>
      </c>
      <c r="U10" s="35">
        <f t="shared" si="4"/>
        <v>-0.16962889472441881</v>
      </c>
      <c r="V10" s="35">
        <f t="shared" si="5"/>
        <v>-0.17084046382627174</v>
      </c>
      <c r="W10" s="97">
        <f t="shared" si="7"/>
        <v>-0.14341142452496167</v>
      </c>
    </row>
    <row r="11" spans="1:23" ht="20.45" customHeight="1" x14ac:dyDescent="0.2">
      <c r="A11" s="120" t="s">
        <v>23</v>
      </c>
      <c r="B11" s="6" t="s">
        <v>8</v>
      </c>
      <c r="C11" s="20">
        <v>2.1723099999999995</v>
      </c>
      <c r="D11" s="20">
        <v>2.41872</v>
      </c>
      <c r="E11" s="20">
        <v>2.55064</v>
      </c>
      <c r="F11" s="20">
        <v>3.0047300000000003</v>
      </c>
      <c r="G11" s="20">
        <v>2.8616000000000001</v>
      </c>
      <c r="H11" s="20">
        <v>2.77921</v>
      </c>
      <c r="I11" s="20">
        <v>2.78878</v>
      </c>
      <c r="J11" s="20">
        <v>2.8495400000000002</v>
      </c>
      <c r="K11" s="20">
        <v>2.8904100000000001</v>
      </c>
      <c r="L11" s="20">
        <v>3.0604299999999998</v>
      </c>
      <c r="M11" s="20">
        <v>2.9071400000000001</v>
      </c>
      <c r="N11" s="20">
        <v>2.6108900000000004</v>
      </c>
      <c r="O11" s="88">
        <v>2.4707800000000004</v>
      </c>
      <c r="P11" s="105">
        <f>SUM(O11-N11)/N11</f>
        <v>-5.3663693223383574E-2</v>
      </c>
      <c r="Q11" s="30">
        <f t="shared" si="0"/>
        <v>-0.10190427705580044</v>
      </c>
      <c r="R11" s="17">
        <f t="shared" si="1"/>
        <v>-0.1468878556281305</v>
      </c>
      <c r="S11" s="68">
        <f t="shared" si="2"/>
        <v>0.33056976214260431</v>
      </c>
      <c r="T11" s="79">
        <f t="shared" si="3"/>
        <v>0.4088366761650043</v>
      </c>
      <c r="U11" s="17">
        <f t="shared" si="4"/>
        <v>0.33827124121327101</v>
      </c>
      <c r="V11" s="17">
        <f t="shared" si="5"/>
        <v>0.20189567787286389</v>
      </c>
      <c r="W11" s="96">
        <f t="shared" si="7"/>
        <v>0.13739751692898389</v>
      </c>
    </row>
    <row r="12" spans="1:23" ht="20.45" customHeight="1" x14ac:dyDescent="0.2">
      <c r="A12" s="121"/>
      <c r="B12" s="6" t="s">
        <v>21</v>
      </c>
      <c r="C12" s="20">
        <v>0.11306000000000001</v>
      </c>
      <c r="D12" s="20">
        <v>0.10904</v>
      </c>
      <c r="E12" s="20">
        <v>0.11165</v>
      </c>
      <c r="F12" s="20">
        <v>0.11329</v>
      </c>
      <c r="G12" s="20">
        <v>8.7559999999999999E-2</v>
      </c>
      <c r="H12" s="20">
        <v>9.3809999999999991E-2</v>
      </c>
      <c r="I12" s="20">
        <v>9.5879999999999993E-2</v>
      </c>
      <c r="J12" s="20">
        <v>9.0079999999999993E-2</v>
      </c>
      <c r="K12" s="20">
        <v>8.3150000000000002E-2</v>
      </c>
      <c r="L12" s="20">
        <v>8.6850000000000011E-2</v>
      </c>
      <c r="M12" s="20">
        <v>8.1280000000000005E-2</v>
      </c>
      <c r="N12" s="20">
        <v>7.8699999999999992E-2</v>
      </c>
      <c r="O12" s="88">
        <v>8.5780000000000009E-2</v>
      </c>
      <c r="P12" s="102">
        <f t="shared" ref="P12:P15" si="9">SUM(O12-N12)/N12</f>
        <v>8.9961880559085355E-2</v>
      </c>
      <c r="Q12" s="30">
        <f t="shared" si="0"/>
        <v>-3.1742125984252127E-2</v>
      </c>
      <c r="R12" s="17">
        <f t="shared" si="1"/>
        <v>-9.3839953943581092E-2</v>
      </c>
      <c r="S12" s="68">
        <f t="shared" si="2"/>
        <v>-0.26454979656819394</v>
      </c>
      <c r="T12" s="79">
        <f t="shared" si="3"/>
        <v>-0.23182381036617722</v>
      </c>
      <c r="U12" s="17">
        <f t="shared" si="4"/>
        <v>-0.28108968689191582</v>
      </c>
      <c r="V12" s="17">
        <f t="shared" si="5"/>
        <v>-0.30390942862197073</v>
      </c>
      <c r="W12" s="96">
        <f t="shared" si="7"/>
        <v>-0.241287811781355</v>
      </c>
    </row>
    <row r="13" spans="1:23" s="4" customFormat="1" ht="22.15" customHeight="1" x14ac:dyDescent="0.2">
      <c r="A13" s="122"/>
      <c r="B13" s="8" t="s">
        <v>19</v>
      </c>
      <c r="C13" s="24">
        <f t="shared" ref="C13:I13" si="10">SUM(C11:C12)</f>
        <v>2.2853699999999995</v>
      </c>
      <c r="D13" s="24">
        <f t="shared" si="10"/>
        <v>2.5277599999999998</v>
      </c>
      <c r="E13" s="24">
        <f t="shared" si="10"/>
        <v>2.66229</v>
      </c>
      <c r="F13" s="24">
        <f t="shared" si="10"/>
        <v>3.1180200000000005</v>
      </c>
      <c r="G13" s="24">
        <f t="shared" si="10"/>
        <v>2.94916</v>
      </c>
      <c r="H13" s="24">
        <f t="shared" si="10"/>
        <v>2.8730199999999999</v>
      </c>
      <c r="I13" s="24">
        <f t="shared" si="10"/>
        <v>2.8846600000000002</v>
      </c>
      <c r="J13" s="24">
        <f t="shared" ref="J13:O13" si="11">SUM(J11:J12)</f>
        <v>2.9396200000000001</v>
      </c>
      <c r="K13" s="24">
        <f t="shared" si="11"/>
        <v>2.97356</v>
      </c>
      <c r="L13" s="24">
        <f t="shared" si="11"/>
        <v>3.1472799999999999</v>
      </c>
      <c r="M13" s="24">
        <f t="shared" si="11"/>
        <v>2.9884200000000001</v>
      </c>
      <c r="N13" s="24">
        <f t="shared" si="11"/>
        <v>2.6895900000000004</v>
      </c>
      <c r="O13" s="90">
        <f t="shared" si="11"/>
        <v>2.5565600000000006</v>
      </c>
      <c r="P13" s="104">
        <f>(O13-N13)/N13</f>
        <v>-4.9461070274651429E-2</v>
      </c>
      <c r="Q13" s="37">
        <f t="shared" si="0"/>
        <v>-9.9995984500170554E-2</v>
      </c>
      <c r="R13" s="35">
        <f t="shared" si="1"/>
        <v>-0.14542398515543564</v>
      </c>
      <c r="S13" s="94">
        <f t="shared" si="2"/>
        <v>0.30112848247767349</v>
      </c>
      <c r="T13" s="95">
        <f t="shared" si="3"/>
        <v>0.37714243207883213</v>
      </c>
      <c r="U13" s="35">
        <f t="shared" si="4"/>
        <v>0.30763071187597668</v>
      </c>
      <c r="V13" s="35">
        <f t="shared" si="5"/>
        <v>0.17687289147927951</v>
      </c>
      <c r="W13" s="97">
        <f t="shared" si="7"/>
        <v>0.11866349868949064</v>
      </c>
    </row>
    <row r="14" spans="1:23" x14ac:dyDescent="0.2">
      <c r="A14" s="123" t="s">
        <v>28</v>
      </c>
      <c r="B14" s="123"/>
      <c r="C14" s="25">
        <v>1.6780600000000001</v>
      </c>
      <c r="D14" s="25">
        <v>1.87215</v>
      </c>
      <c r="E14" s="25">
        <v>1.9567600000000003</v>
      </c>
      <c r="F14" s="25">
        <v>1.9556600000000002</v>
      </c>
      <c r="G14" s="25">
        <v>1.1352100000000001</v>
      </c>
      <c r="H14" s="25">
        <v>1.08202</v>
      </c>
      <c r="I14" s="25">
        <v>1.2063799999999998</v>
      </c>
      <c r="J14" s="25">
        <v>1.37473</v>
      </c>
      <c r="K14" s="25">
        <v>1.58768</v>
      </c>
      <c r="L14" s="25">
        <v>1.38809</v>
      </c>
      <c r="M14" s="25">
        <v>1.33402</v>
      </c>
      <c r="N14" s="25">
        <v>1.2680899999999997</v>
      </c>
      <c r="O14" s="87">
        <v>1.2566799999999998</v>
      </c>
      <c r="P14" s="102">
        <f t="shared" si="9"/>
        <v>-8.9977840689540352E-3</v>
      </c>
      <c r="Q14" s="30">
        <f t="shared" si="0"/>
        <v>-4.9422047645462784E-2</v>
      </c>
      <c r="R14" s="17">
        <f t="shared" si="1"/>
        <v>-8.6449725882327744E-2</v>
      </c>
      <c r="S14" s="68">
        <f t="shared" si="2"/>
        <v>-5.3859814309381145E-2</v>
      </c>
      <c r="T14" s="79">
        <f t="shared" si="3"/>
        <v>-0.17280073418113776</v>
      </c>
      <c r="U14" s="17">
        <f t="shared" si="4"/>
        <v>-0.20502246641955599</v>
      </c>
      <c r="V14" s="17">
        <f t="shared" si="5"/>
        <v>-0.24431188396124118</v>
      </c>
      <c r="W14" s="96">
        <f t="shared" si="7"/>
        <v>-0.25111140245283259</v>
      </c>
    </row>
    <row r="15" spans="1:23" x14ac:dyDescent="0.2">
      <c r="A15" s="124" t="s">
        <v>22</v>
      </c>
      <c r="B15" s="125"/>
      <c r="C15" s="25">
        <v>5.0526799999999996</v>
      </c>
      <c r="D15" s="25">
        <v>4.9984000000000002</v>
      </c>
      <c r="E15" s="25">
        <v>4.8448699999999993</v>
      </c>
      <c r="F15" s="25">
        <v>4.78247</v>
      </c>
      <c r="G15" s="25">
        <v>4.8019400000000001</v>
      </c>
      <c r="H15" s="25">
        <v>4.9497999999999998</v>
      </c>
      <c r="I15" s="25">
        <v>4.9860099999999994</v>
      </c>
      <c r="J15" s="25">
        <v>5.0161600000000002</v>
      </c>
      <c r="K15" s="25">
        <v>5.0680399999999999</v>
      </c>
      <c r="L15" s="25">
        <v>5.1571800000000003</v>
      </c>
      <c r="M15" s="25">
        <v>5.2343500000000001</v>
      </c>
      <c r="N15" s="25">
        <v>5.1639399999999993</v>
      </c>
      <c r="O15" s="87">
        <v>5.1438699999999997</v>
      </c>
      <c r="P15" s="102">
        <f t="shared" si="9"/>
        <v>-3.8865672335463989E-3</v>
      </c>
      <c r="Q15" s="30">
        <f t="shared" si="0"/>
        <v>-1.345152693266609E-2</v>
      </c>
      <c r="R15" s="17">
        <f t="shared" si="1"/>
        <v>1.3107938834787595E-3</v>
      </c>
      <c r="S15" s="68">
        <f t="shared" si="2"/>
        <v>3.0399708669459104E-3</v>
      </c>
      <c r="T15" s="79">
        <f t="shared" si="3"/>
        <v>2.0682093463271118E-2</v>
      </c>
      <c r="U15" s="17">
        <f t="shared" si="4"/>
        <v>3.595517626289424E-2</v>
      </c>
      <c r="V15" s="17">
        <f t="shared" si="5"/>
        <v>2.201999730835907E-2</v>
      </c>
      <c r="W15" s="96">
        <f t="shared" si="7"/>
        <v>1.8047847874791221E-2</v>
      </c>
    </row>
    <row r="16" spans="1:23" x14ac:dyDescent="0.2">
      <c r="A16" s="126" t="s">
        <v>18</v>
      </c>
      <c r="B16" s="126"/>
      <c r="C16" s="25">
        <v>0.43935000000000002</v>
      </c>
      <c r="D16" s="25">
        <v>0.45205000000000001</v>
      </c>
      <c r="E16" s="25">
        <v>0.43444000000000005</v>
      </c>
      <c r="F16" s="25">
        <v>0.38153000000000004</v>
      </c>
      <c r="G16" s="25">
        <v>0.32728999999999997</v>
      </c>
      <c r="H16" s="25">
        <v>0.32008999999999999</v>
      </c>
      <c r="I16" s="25">
        <v>0.29752999999999996</v>
      </c>
      <c r="J16" s="25">
        <v>0.29552</v>
      </c>
      <c r="K16" s="25">
        <v>0.28338999999999998</v>
      </c>
      <c r="L16" s="25">
        <v>0.28854000000000002</v>
      </c>
      <c r="M16" s="25">
        <v>0.26299</v>
      </c>
      <c r="N16" s="25">
        <v>0.26601000000000002</v>
      </c>
      <c r="O16" s="87">
        <v>0.58806000000000003</v>
      </c>
      <c r="P16" s="102">
        <f>SUM(O16-N16)/N16</f>
        <v>1.2106687718506821</v>
      </c>
      <c r="Q16" s="30">
        <f t="shared" si="0"/>
        <v>1.1483326362219182E-2</v>
      </c>
      <c r="R16" s="17">
        <f t="shared" si="1"/>
        <v>-7.8082761488874997E-2</v>
      </c>
      <c r="S16" s="68">
        <f t="shared" si="2"/>
        <v>-0.3549789461704792</v>
      </c>
      <c r="T16" s="79">
        <f t="shared" si="3"/>
        <v>-0.34325708432912255</v>
      </c>
      <c r="U16" s="17">
        <f t="shared" si="4"/>
        <v>-0.40141117560031869</v>
      </c>
      <c r="V16" s="17">
        <f t="shared" si="5"/>
        <v>-0.39453738477296002</v>
      </c>
      <c r="W16" s="96">
        <f t="shared" si="7"/>
        <v>0.33847729600546261</v>
      </c>
    </row>
    <row r="17" spans="1:23" ht="16.5" thickBot="1" x14ac:dyDescent="0.25">
      <c r="A17" s="116" t="s">
        <v>20</v>
      </c>
      <c r="B17" s="116"/>
      <c r="C17" s="22">
        <f t="shared" ref="C17:I17" si="12">C10+C13+C14+C15+C16</f>
        <v>14.878179999999999</v>
      </c>
      <c r="D17" s="22">
        <f t="shared" si="12"/>
        <v>15.493139999999999</v>
      </c>
      <c r="E17" s="22">
        <f t="shared" si="12"/>
        <v>15.35777</v>
      </c>
      <c r="F17" s="22">
        <f t="shared" si="12"/>
        <v>15.798000000000002</v>
      </c>
      <c r="G17" s="22">
        <f t="shared" si="12"/>
        <v>14.781470000000001</v>
      </c>
      <c r="H17" s="22">
        <f t="shared" si="12"/>
        <v>14.84591</v>
      </c>
      <c r="I17" s="22">
        <f t="shared" si="12"/>
        <v>14.839999999999998</v>
      </c>
      <c r="J17" s="22">
        <f t="shared" ref="J17:O17" si="13">J10+J13+J14+J15+J16</f>
        <v>15.167580000000001</v>
      </c>
      <c r="K17" s="22">
        <f t="shared" si="13"/>
        <v>15.182990000000002</v>
      </c>
      <c r="L17" s="22">
        <f t="shared" si="13"/>
        <v>14.79763</v>
      </c>
      <c r="M17" s="22">
        <f t="shared" si="13"/>
        <v>14.322650000000001</v>
      </c>
      <c r="N17" s="31">
        <f t="shared" si="13"/>
        <v>13.883929999999998</v>
      </c>
      <c r="O17" s="91">
        <f t="shared" si="13"/>
        <v>14.19021</v>
      </c>
      <c r="P17" s="69">
        <f>(O17-N17)/N17</f>
        <v>2.2060036315366242E-2</v>
      </c>
      <c r="Q17" s="75">
        <f t="shared" si="0"/>
        <v>-3.0631203024580195E-2</v>
      </c>
      <c r="R17" s="70">
        <f t="shared" si="1"/>
        <v>-6.1746374250471338E-2</v>
      </c>
      <c r="S17" s="71">
        <f t="shared" si="2"/>
        <v>2.0487048819143427E-2</v>
      </c>
      <c r="T17" s="80">
        <f t="shared" si="3"/>
        <v>-5.4139686440141735E-3</v>
      </c>
      <c r="U17" s="81">
        <f t="shared" si="4"/>
        <v>-3.7338572325378336E-2</v>
      </c>
      <c r="V17" s="81">
        <f t="shared" si="5"/>
        <v>-6.6826049960411901E-2</v>
      </c>
      <c r="W17" s="98">
        <f>(O17-C17)/C17</f>
        <v>-4.6240198733984821E-2</v>
      </c>
    </row>
    <row r="18" spans="1:23" x14ac:dyDescent="0.2">
      <c r="A18" s="5" t="s">
        <v>15</v>
      </c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"/>
      <c r="Q18" s="3"/>
      <c r="R18" s="3"/>
      <c r="S18" s="3"/>
    </row>
    <row r="19" spans="1:23" x14ac:dyDescent="0.2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23" ht="15.75" x14ac:dyDescent="0.25">
      <c r="A20" s="1" t="s">
        <v>31</v>
      </c>
    </row>
    <row r="22" spans="1:23" ht="15" x14ac:dyDescent="0.2">
      <c r="A22" s="127" t="s">
        <v>2</v>
      </c>
      <c r="B22" s="131" t="s">
        <v>3</v>
      </c>
      <c r="C22" s="127" t="s">
        <v>14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23" x14ac:dyDescent="0.2">
      <c r="A23" s="127"/>
      <c r="B23" s="127"/>
      <c r="C23" s="99">
        <v>2005</v>
      </c>
      <c r="D23" s="99">
        <v>2006</v>
      </c>
      <c r="E23" s="99">
        <v>2007</v>
      </c>
      <c r="F23" s="99">
        <v>2008</v>
      </c>
      <c r="G23" s="99">
        <v>2009</v>
      </c>
      <c r="H23" s="99">
        <v>2010</v>
      </c>
      <c r="I23" s="99">
        <v>2011</v>
      </c>
      <c r="J23" s="99">
        <v>2012</v>
      </c>
      <c r="K23" s="99">
        <v>2013</v>
      </c>
      <c r="L23" s="99">
        <v>2014</v>
      </c>
      <c r="M23" s="99">
        <v>2015</v>
      </c>
      <c r="N23" s="99">
        <v>2016</v>
      </c>
      <c r="O23" s="100">
        <v>2017</v>
      </c>
    </row>
    <row r="24" spans="1:23" x14ac:dyDescent="0.2">
      <c r="A24" s="117" t="s">
        <v>5</v>
      </c>
      <c r="B24" s="7" t="s">
        <v>16</v>
      </c>
      <c r="C24" s="26">
        <f>C5/C$17</f>
        <v>3.1789506512221254E-2</v>
      </c>
      <c r="D24" s="26">
        <f t="shared" ref="D24:M24" si="14">D5/D$17</f>
        <v>3.1906379210411839E-2</v>
      </c>
      <c r="E24" s="26">
        <f t="shared" si="14"/>
        <v>3.0916597917536204E-2</v>
      </c>
      <c r="F24" s="26">
        <f t="shared" si="14"/>
        <v>2.5958349158121279E-2</v>
      </c>
      <c r="G24" s="26">
        <f t="shared" si="14"/>
        <v>3.1728238125166168E-2</v>
      </c>
      <c r="H24" s="26">
        <f t="shared" si="14"/>
        <v>2.7837970188422264E-2</v>
      </c>
      <c r="I24" s="26">
        <f t="shared" si="14"/>
        <v>2.0545148247978439E-2</v>
      </c>
      <c r="J24" s="26">
        <f t="shared" si="14"/>
        <v>2.4789056659005586E-2</v>
      </c>
      <c r="K24" s="26">
        <f t="shared" si="14"/>
        <v>2.0964908756443884E-2</v>
      </c>
      <c r="L24" s="26">
        <f t="shared" si="14"/>
        <v>1.5050383068099419E-2</v>
      </c>
      <c r="M24" s="26">
        <f t="shared" si="14"/>
        <v>1.577361731243869E-2</v>
      </c>
      <c r="N24" s="26">
        <f t="shared" ref="N24:O36" si="15">N5/N$17</f>
        <v>1.3712976080979955E-2</v>
      </c>
      <c r="O24" s="26">
        <f t="shared" si="15"/>
        <v>1.480034474472189E-2</v>
      </c>
    </row>
    <row r="25" spans="1:23" ht="22.5" x14ac:dyDescent="0.2">
      <c r="A25" s="118"/>
      <c r="B25" s="7" t="s">
        <v>17</v>
      </c>
      <c r="C25" s="26">
        <f t="shared" ref="C25:M36" si="16">C6/C$17</f>
        <v>9.2934754116430918E-3</v>
      </c>
      <c r="D25" s="26">
        <f t="shared" si="16"/>
        <v>8.0403326891772767E-3</v>
      </c>
      <c r="E25" s="26">
        <f t="shared" si="16"/>
        <v>5.9741746360311423E-3</v>
      </c>
      <c r="F25" s="26">
        <f t="shared" si="16"/>
        <v>6.7457906064058732E-3</v>
      </c>
      <c r="G25" s="26">
        <f t="shared" si="16"/>
        <v>6.1042643255373114E-3</v>
      </c>
      <c r="H25" s="26">
        <f t="shared" si="16"/>
        <v>4.5837540440431066E-3</v>
      </c>
      <c r="I25" s="26">
        <f t="shared" si="16"/>
        <v>4.908355795148249E-3</v>
      </c>
      <c r="J25" s="26">
        <f t="shared" si="16"/>
        <v>4.5050034349579824E-3</v>
      </c>
      <c r="K25" s="26">
        <f t="shared" si="16"/>
        <v>3.1877779014541927E-3</v>
      </c>
      <c r="L25" s="26">
        <f t="shared" si="16"/>
        <v>2.6612369683523644E-3</v>
      </c>
      <c r="M25" s="26">
        <f t="shared" si="16"/>
        <v>2.5798298499230235E-3</v>
      </c>
      <c r="N25" s="26">
        <f t="shared" si="15"/>
        <v>2.3977360876927503E-3</v>
      </c>
      <c r="O25" s="26">
        <f t="shared" si="15"/>
        <v>2.4608515307384458E-3</v>
      </c>
    </row>
    <row r="26" spans="1:23" ht="22.5" x14ac:dyDescent="0.2">
      <c r="A26" s="118"/>
      <c r="B26" s="7" t="s">
        <v>25</v>
      </c>
      <c r="C26" s="26">
        <f t="shared" si="16"/>
        <v>2.2597522008740319E-2</v>
      </c>
      <c r="D26" s="26">
        <f t="shared" si="16"/>
        <v>2.0034027963343779E-2</v>
      </c>
      <c r="E26" s="26">
        <f t="shared" si="16"/>
        <v>1.8257207914951196E-2</v>
      </c>
      <c r="F26" s="26">
        <f t="shared" si="16"/>
        <v>1.5228509937966829E-2</v>
      </c>
      <c r="G26" s="26">
        <f t="shared" si="16"/>
        <v>1.221461735537805E-2</v>
      </c>
      <c r="H26" s="26">
        <f t="shared" si="16"/>
        <v>1.3630016617371383E-2</v>
      </c>
      <c r="I26" s="26">
        <f t="shared" si="16"/>
        <v>1.4143530997304584E-2</v>
      </c>
      <c r="J26" s="26">
        <f t="shared" si="16"/>
        <v>1.4758451908610339E-2</v>
      </c>
      <c r="K26" s="26">
        <f t="shared" si="16"/>
        <v>1.2013443992257124E-2</v>
      </c>
      <c r="L26" s="26">
        <f t="shared" si="16"/>
        <v>1.2256016672940195E-2</v>
      </c>
      <c r="M26" s="26">
        <f t="shared" si="16"/>
        <v>1.2270075719227936E-2</v>
      </c>
      <c r="N26" s="26">
        <f t="shared" si="15"/>
        <v>1.3375175472650755E-2</v>
      </c>
      <c r="O26" s="26">
        <f t="shared" si="15"/>
        <v>2.028652148206404E-2</v>
      </c>
    </row>
    <row r="27" spans="1:23" x14ac:dyDescent="0.2">
      <c r="A27" s="118"/>
      <c r="B27" s="6" t="s">
        <v>26</v>
      </c>
      <c r="C27" s="26">
        <f t="shared" si="16"/>
        <v>0.28499117499586646</v>
      </c>
      <c r="D27" s="26">
        <f t="shared" si="16"/>
        <v>0.29111464816041166</v>
      </c>
      <c r="E27" s="26">
        <f t="shared" si="16"/>
        <v>0.2870898574467517</v>
      </c>
      <c r="F27" s="26">
        <f t="shared" si="16"/>
        <v>0.29060640587416126</v>
      </c>
      <c r="G27" s="26">
        <f t="shared" si="16"/>
        <v>0.31246756919305047</v>
      </c>
      <c r="H27" s="26">
        <f t="shared" si="16"/>
        <v>0.31853217485489271</v>
      </c>
      <c r="I27" s="26">
        <f t="shared" si="16"/>
        <v>0.31346495956873316</v>
      </c>
      <c r="J27" s="26">
        <f t="shared" si="16"/>
        <v>0.30752499739576122</v>
      </c>
      <c r="K27" s="26">
        <f t="shared" si="16"/>
        <v>0.30017144185697281</v>
      </c>
      <c r="L27" s="26">
        <f t="shared" si="16"/>
        <v>0.28396304002735573</v>
      </c>
      <c r="M27" s="26">
        <f t="shared" si="16"/>
        <v>0.27324342911402566</v>
      </c>
      <c r="N27" s="26">
        <f t="shared" si="15"/>
        <v>0.28318206732531787</v>
      </c>
      <c r="O27" s="26">
        <f t="shared" si="15"/>
        <v>0.27765832922839057</v>
      </c>
    </row>
    <row r="28" spans="1:23" ht="22.5" x14ac:dyDescent="0.2">
      <c r="A28" s="118"/>
      <c r="B28" s="7" t="s">
        <v>27</v>
      </c>
      <c r="C28" s="26">
        <f t="shared" si="16"/>
        <v>1.5803008163632917E-2</v>
      </c>
      <c r="D28" s="26">
        <f t="shared" si="16"/>
        <v>1.3116127524827121E-2</v>
      </c>
      <c r="E28" s="26">
        <f t="shared" si="16"/>
        <v>1.3244110310285932E-2</v>
      </c>
      <c r="F28" s="26">
        <f t="shared" si="16"/>
        <v>1.3424484111912898E-2</v>
      </c>
      <c r="G28" s="26">
        <f t="shared" si="16"/>
        <v>1.4164355777875948E-2</v>
      </c>
      <c r="H28" s="26">
        <f t="shared" si="16"/>
        <v>1.4037536264196671E-2</v>
      </c>
      <c r="I28" s="26">
        <f t="shared" si="16"/>
        <v>1.5227762803234502E-2</v>
      </c>
      <c r="J28" s="26">
        <f t="shared" si="16"/>
        <v>1.377741208551397E-2</v>
      </c>
      <c r="K28" s="26">
        <f t="shared" si="16"/>
        <v>1.0782461162129461E-2</v>
      </c>
      <c r="L28" s="26">
        <f t="shared" si="16"/>
        <v>1.1563338183209067E-2</v>
      </c>
      <c r="M28" s="26">
        <f t="shared" si="16"/>
        <v>1.0521097701891757E-2</v>
      </c>
      <c r="N28" s="26">
        <f t="shared" si="15"/>
        <v>1.1181272161412514E-2</v>
      </c>
      <c r="O28" s="26">
        <f t="shared" si="15"/>
        <v>1.2135126964294396E-2</v>
      </c>
    </row>
    <row r="29" spans="1:23" x14ac:dyDescent="0.2">
      <c r="A29" s="119"/>
      <c r="B29" s="8" t="s">
        <v>19</v>
      </c>
      <c r="C29" s="28">
        <f t="shared" si="16"/>
        <v>0.36447468709210407</v>
      </c>
      <c r="D29" s="28">
        <f t="shared" si="16"/>
        <v>0.36421151554817166</v>
      </c>
      <c r="E29" s="28">
        <f t="shared" si="16"/>
        <v>0.35548194822555618</v>
      </c>
      <c r="F29" s="28">
        <f t="shared" si="16"/>
        <v>0.35196353968856819</v>
      </c>
      <c r="G29" s="28">
        <f t="shared" si="16"/>
        <v>0.37667904477700798</v>
      </c>
      <c r="H29" s="28">
        <f t="shared" si="16"/>
        <v>0.37862145196892616</v>
      </c>
      <c r="I29" s="28">
        <f t="shared" si="16"/>
        <v>0.36828975741239894</v>
      </c>
      <c r="J29" s="28">
        <f t="shared" si="16"/>
        <v>0.36535492148384907</v>
      </c>
      <c r="K29" s="28">
        <f t="shared" si="16"/>
        <v>0.34712003366925748</v>
      </c>
      <c r="L29" s="28">
        <f t="shared" si="16"/>
        <v>0.32549401491995678</v>
      </c>
      <c r="M29" s="28">
        <f t="shared" si="16"/>
        <v>0.31438804969750705</v>
      </c>
      <c r="N29" s="28">
        <f t="shared" si="15"/>
        <v>0.32384922712805386</v>
      </c>
      <c r="O29" s="28">
        <f t="shared" si="15"/>
        <v>0.32734117395020929</v>
      </c>
    </row>
    <row r="30" spans="1:23" x14ac:dyDescent="0.2">
      <c r="A30" s="120" t="s">
        <v>23</v>
      </c>
      <c r="B30" s="6" t="s">
        <v>8</v>
      </c>
      <c r="C30" s="26">
        <f t="shared" si="16"/>
        <v>0.14600643358260215</v>
      </c>
      <c r="D30" s="26">
        <f t="shared" si="16"/>
        <v>0.15611554533167585</v>
      </c>
      <c r="E30" s="26">
        <f t="shared" si="16"/>
        <v>0.16608140374546565</v>
      </c>
      <c r="F30" s="26">
        <f t="shared" si="16"/>
        <v>0.19019686036207115</v>
      </c>
      <c r="G30" s="26">
        <f t="shared" si="16"/>
        <v>0.19359373594101265</v>
      </c>
      <c r="H30" s="26">
        <f t="shared" si="16"/>
        <v>0.18720374837244735</v>
      </c>
      <c r="I30" s="26">
        <f t="shared" si="16"/>
        <v>0.18792318059299193</v>
      </c>
      <c r="J30" s="26">
        <f t="shared" si="16"/>
        <v>0.18787044472486711</v>
      </c>
      <c r="K30" s="26">
        <f t="shared" si="16"/>
        <v>0.19037159347401267</v>
      </c>
      <c r="L30" s="26">
        <f t="shared" si="16"/>
        <v>0.20681892978808092</v>
      </c>
      <c r="M30" s="26">
        <f t="shared" si="16"/>
        <v>0.20297500811651473</v>
      </c>
      <c r="N30" s="26">
        <f t="shared" si="15"/>
        <v>0.18805122180823447</v>
      </c>
      <c r="O30" s="26">
        <f t="shared" si="15"/>
        <v>0.17411863531265573</v>
      </c>
    </row>
    <row r="31" spans="1:23" x14ac:dyDescent="0.2">
      <c r="A31" s="121"/>
      <c r="B31" s="6" t="s">
        <v>21</v>
      </c>
      <c r="C31" s="26">
        <f t="shared" si="16"/>
        <v>7.5990477329888478E-3</v>
      </c>
      <c r="D31" s="26">
        <f t="shared" si="16"/>
        <v>7.0379535717098023E-3</v>
      </c>
      <c r="E31" s="26">
        <f t="shared" si="16"/>
        <v>7.2699356742547908E-3</v>
      </c>
      <c r="F31" s="26">
        <f t="shared" si="16"/>
        <v>7.1711609064438533E-3</v>
      </c>
      <c r="G31" s="26">
        <f t="shared" si="16"/>
        <v>5.923632764535597E-3</v>
      </c>
      <c r="H31" s="26">
        <f t="shared" si="16"/>
        <v>6.3189120774678007E-3</v>
      </c>
      <c r="I31" s="26">
        <f t="shared" si="16"/>
        <v>6.4609164420485182E-3</v>
      </c>
      <c r="J31" s="26">
        <f t="shared" si="16"/>
        <v>5.9389830150887611E-3</v>
      </c>
      <c r="K31" s="26">
        <f t="shared" si="16"/>
        <v>5.4765233988825646E-3</v>
      </c>
      <c r="L31" s="26">
        <f t="shared" si="16"/>
        <v>5.8691831056730042E-3</v>
      </c>
      <c r="M31" s="26">
        <f t="shared" si="16"/>
        <v>5.6749274750133531E-3</v>
      </c>
      <c r="N31" s="26">
        <f t="shared" si="15"/>
        <v>5.6684238540528516E-3</v>
      </c>
      <c r="O31" s="26">
        <f t="shared" si="15"/>
        <v>6.0450127235608213E-3</v>
      </c>
    </row>
    <row r="32" spans="1:23" x14ac:dyDescent="0.2">
      <c r="A32" s="122"/>
      <c r="B32" s="8" t="s">
        <v>19</v>
      </c>
      <c r="C32" s="28">
        <f t="shared" si="16"/>
        <v>0.15360548131559099</v>
      </c>
      <c r="D32" s="28">
        <f t="shared" si="16"/>
        <v>0.16315349890338562</v>
      </c>
      <c r="E32" s="28">
        <f t="shared" si="16"/>
        <v>0.17335133941972045</v>
      </c>
      <c r="F32" s="28">
        <f t="shared" si="16"/>
        <v>0.19736802126851502</v>
      </c>
      <c r="G32" s="28">
        <f t="shared" si="16"/>
        <v>0.19951736870554823</v>
      </c>
      <c r="H32" s="28">
        <f t="shared" si="16"/>
        <v>0.19352266044991515</v>
      </c>
      <c r="I32" s="28">
        <f t="shared" si="16"/>
        <v>0.19438409703504048</v>
      </c>
      <c r="J32" s="28">
        <f t="shared" si="16"/>
        <v>0.19380942773995588</v>
      </c>
      <c r="K32" s="28">
        <f t="shared" si="16"/>
        <v>0.19584811687289524</v>
      </c>
      <c r="L32" s="28">
        <f t="shared" si="16"/>
        <v>0.21268811289375392</v>
      </c>
      <c r="M32" s="28">
        <f t="shared" si="16"/>
        <v>0.20864993559152809</v>
      </c>
      <c r="N32" s="28">
        <f t="shared" si="15"/>
        <v>0.19371964566228733</v>
      </c>
      <c r="O32" s="28">
        <f t="shared" si="15"/>
        <v>0.18016364803621657</v>
      </c>
    </row>
    <row r="33" spans="1:15" x14ac:dyDescent="0.2">
      <c r="A33" s="123" t="s">
        <v>28</v>
      </c>
      <c r="B33" s="123"/>
      <c r="C33" s="28">
        <f t="shared" si="16"/>
        <v>0.11278664460303614</v>
      </c>
      <c r="D33" s="28">
        <f t="shared" si="16"/>
        <v>0.12083735124061359</v>
      </c>
      <c r="E33" s="28">
        <f t="shared" si="16"/>
        <v>0.12741172709319129</v>
      </c>
      <c r="F33" s="28">
        <f t="shared" si="16"/>
        <v>0.12379161919230282</v>
      </c>
      <c r="G33" s="28">
        <f t="shared" si="16"/>
        <v>7.6799533469945822E-2</v>
      </c>
      <c r="H33" s="28">
        <f t="shared" si="16"/>
        <v>7.2883373265768145E-2</v>
      </c>
      <c r="I33" s="28">
        <f t="shared" si="16"/>
        <v>8.1292452830188669E-2</v>
      </c>
      <c r="J33" s="28">
        <f t="shared" si="16"/>
        <v>9.0636080376698194E-2</v>
      </c>
      <c r="K33" s="28">
        <f t="shared" si="16"/>
        <v>0.10456965327646266</v>
      </c>
      <c r="L33" s="28">
        <f t="shared" si="16"/>
        <v>9.3804886323012537E-2</v>
      </c>
      <c r="M33" s="28">
        <f t="shared" si="16"/>
        <v>9.3140585017437411E-2</v>
      </c>
      <c r="N33" s="28">
        <f t="shared" si="15"/>
        <v>9.1335090280633788E-2</v>
      </c>
      <c r="O33" s="28">
        <f t="shared" si="15"/>
        <v>8.8559647813527764E-2</v>
      </c>
    </row>
    <row r="34" spans="1:15" x14ac:dyDescent="0.2">
      <c r="A34" s="124" t="s">
        <v>22</v>
      </c>
      <c r="B34" s="125"/>
      <c r="C34" s="28">
        <f t="shared" si="16"/>
        <v>0.33960336546539965</v>
      </c>
      <c r="D34" s="28">
        <f t="shared" si="16"/>
        <v>0.32262020481322706</v>
      </c>
      <c r="E34" s="28">
        <f t="shared" si="16"/>
        <v>0.31546702418384953</v>
      </c>
      <c r="F34" s="28">
        <f t="shared" si="16"/>
        <v>0.30272629446765409</v>
      </c>
      <c r="G34" s="28">
        <f t="shared" si="16"/>
        <v>0.32486214158672988</v>
      </c>
      <c r="H34" s="28">
        <f t="shared" si="16"/>
        <v>0.33341169386046393</v>
      </c>
      <c r="I34" s="28">
        <f t="shared" si="16"/>
        <v>0.33598450134770891</v>
      </c>
      <c r="J34" s="28">
        <f t="shared" si="16"/>
        <v>0.33071590853649691</v>
      </c>
      <c r="K34" s="28">
        <f t="shared" si="16"/>
        <v>0.33379722966293196</v>
      </c>
      <c r="L34" s="28">
        <f t="shared" si="16"/>
        <v>0.3485139174313725</v>
      </c>
      <c r="M34" s="28">
        <f t="shared" si="16"/>
        <v>0.36545960419335805</v>
      </c>
      <c r="N34" s="28">
        <f t="shared" si="15"/>
        <v>0.3719364761994623</v>
      </c>
      <c r="O34" s="28">
        <f t="shared" si="15"/>
        <v>0.3624942830303427</v>
      </c>
    </row>
    <row r="35" spans="1:15" x14ac:dyDescent="0.2">
      <c r="A35" s="126" t="s">
        <v>18</v>
      </c>
      <c r="B35" s="126"/>
      <c r="C35" s="26">
        <f t="shared" si="16"/>
        <v>2.9529821523869185E-2</v>
      </c>
      <c r="D35" s="26">
        <f t="shared" si="16"/>
        <v>2.9177429494602131E-2</v>
      </c>
      <c r="E35" s="26">
        <f t="shared" si="16"/>
        <v>2.8287961077682503E-2</v>
      </c>
      <c r="F35" s="26">
        <f t="shared" si="16"/>
        <v>2.4150525382959868E-2</v>
      </c>
      <c r="G35" s="26">
        <f t="shared" si="16"/>
        <v>2.2141911460768108E-2</v>
      </c>
      <c r="H35" s="26">
        <f t="shared" si="16"/>
        <v>2.1560820454926643E-2</v>
      </c>
      <c r="I35" s="26">
        <f t="shared" si="16"/>
        <v>2.0049191374663072E-2</v>
      </c>
      <c r="J35" s="26">
        <f t="shared" si="16"/>
        <v>1.9483661862999897E-2</v>
      </c>
      <c r="K35" s="26">
        <f t="shared" si="16"/>
        <v>1.8664966518452553E-2</v>
      </c>
      <c r="L35" s="26">
        <f t="shared" si="16"/>
        <v>1.9499068431904298E-2</v>
      </c>
      <c r="M35" s="26">
        <f t="shared" si="16"/>
        <v>1.8361825500169311E-2</v>
      </c>
      <c r="N35" s="26">
        <f t="shared" si="15"/>
        <v>1.9159560729562888E-2</v>
      </c>
      <c r="O35" s="26">
        <f t="shared" si="15"/>
        <v>4.144124716970362E-2</v>
      </c>
    </row>
    <row r="36" spans="1:15" ht="15" x14ac:dyDescent="0.2">
      <c r="A36" s="116" t="s">
        <v>20</v>
      </c>
      <c r="B36" s="116"/>
      <c r="C36" s="26">
        <f t="shared" si="16"/>
        <v>1</v>
      </c>
      <c r="D36" s="26">
        <f t="shared" si="16"/>
        <v>1</v>
      </c>
      <c r="E36" s="26">
        <f t="shared" si="16"/>
        <v>1</v>
      </c>
      <c r="F36" s="26">
        <f t="shared" si="16"/>
        <v>1</v>
      </c>
      <c r="G36" s="26">
        <f t="shared" si="16"/>
        <v>1</v>
      </c>
      <c r="H36" s="26">
        <f t="shared" si="16"/>
        <v>1</v>
      </c>
      <c r="I36" s="26">
        <f t="shared" si="16"/>
        <v>1</v>
      </c>
      <c r="J36" s="26">
        <f t="shared" si="16"/>
        <v>1</v>
      </c>
      <c r="K36" s="26">
        <f t="shared" si="16"/>
        <v>1</v>
      </c>
      <c r="L36" s="26">
        <f t="shared" si="16"/>
        <v>1</v>
      </c>
      <c r="M36" s="26">
        <f t="shared" si="16"/>
        <v>1</v>
      </c>
      <c r="N36" s="26">
        <f t="shared" si="15"/>
        <v>1</v>
      </c>
      <c r="O36" s="26">
        <f t="shared" si="15"/>
        <v>1</v>
      </c>
    </row>
    <row r="37" spans="1:15" x14ac:dyDescent="0.2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5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</sheetData>
  <mergeCells count="19">
    <mergeCell ref="C22:O22"/>
    <mergeCell ref="P3:W3"/>
    <mergeCell ref="A15:B15"/>
    <mergeCell ref="A16:B16"/>
    <mergeCell ref="A17:B17"/>
    <mergeCell ref="A5:A10"/>
    <mergeCell ref="A11:A13"/>
    <mergeCell ref="A22:A23"/>
    <mergeCell ref="B22:B23"/>
    <mergeCell ref="A3:A4"/>
    <mergeCell ref="B3:B4"/>
    <mergeCell ref="A14:B14"/>
    <mergeCell ref="C3:O3"/>
    <mergeCell ref="A36:B36"/>
    <mergeCell ref="A24:A29"/>
    <mergeCell ref="A30:A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80" zoomScaleNormal="80" zoomScaleSheetLayoutView="50" workbookViewId="0">
      <selection activeCell="T27" sqref="T27"/>
    </sheetView>
  </sheetViews>
  <sheetFormatPr defaultRowHeight="12.75" x14ac:dyDescent="0.2"/>
  <cols>
    <col min="1" max="1" width="13.85546875" customWidth="1"/>
    <col min="2" max="2" width="26.85546875" customWidth="1"/>
    <col min="3" max="12" width="9.28515625" bestFit="1" customWidth="1"/>
    <col min="13" max="14" width="9.42578125" bestFit="1" customWidth="1"/>
    <col min="15" max="16" width="10" bestFit="1" customWidth="1"/>
    <col min="17" max="18" width="9.5703125" bestFit="1" customWidth="1"/>
    <col min="19" max="19" width="9.42578125" bestFit="1" customWidth="1"/>
    <col min="20" max="20" width="10" bestFit="1" customWidth="1"/>
  </cols>
  <sheetData>
    <row r="1" spans="1:23" ht="15.75" x14ac:dyDescent="0.25">
      <c r="A1" s="1" t="s">
        <v>29</v>
      </c>
    </row>
    <row r="2" spans="1:23" ht="13.5" thickBot="1" x14ac:dyDescent="0.25">
      <c r="O2" s="19"/>
      <c r="P2" s="19"/>
      <c r="Q2" s="19"/>
      <c r="R2" s="19"/>
      <c r="S2" s="19"/>
      <c r="T2" s="19"/>
      <c r="U2" s="19"/>
    </row>
    <row r="3" spans="1:23" ht="14.1" customHeight="1" x14ac:dyDescent="0.2">
      <c r="A3" s="127" t="s">
        <v>2</v>
      </c>
      <c r="B3" s="127" t="s">
        <v>3</v>
      </c>
      <c r="C3" s="132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P3" s="135" t="s">
        <v>7</v>
      </c>
      <c r="Q3" s="136"/>
      <c r="R3" s="136"/>
      <c r="S3" s="136"/>
      <c r="T3" s="136"/>
      <c r="U3" s="136"/>
      <c r="V3" s="136"/>
      <c r="W3" s="137"/>
    </row>
    <row r="4" spans="1:23" x14ac:dyDescent="0.2">
      <c r="A4" s="127"/>
      <c r="B4" s="127"/>
      <c r="C4" s="23">
        <v>2005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9">
        <v>2016</v>
      </c>
      <c r="O4" s="110">
        <v>2017</v>
      </c>
      <c r="P4" s="112" t="s">
        <v>38</v>
      </c>
      <c r="Q4" s="66" t="s">
        <v>35</v>
      </c>
      <c r="R4" s="66" t="s">
        <v>36</v>
      </c>
      <c r="S4" s="66" t="s">
        <v>24</v>
      </c>
      <c r="T4" s="66" t="s">
        <v>9</v>
      </c>
      <c r="U4" s="66" t="s">
        <v>6</v>
      </c>
      <c r="V4" s="66" t="s">
        <v>37</v>
      </c>
      <c r="W4" s="113" t="s">
        <v>39</v>
      </c>
    </row>
    <row r="5" spans="1:23" x14ac:dyDescent="0.2">
      <c r="A5" s="117" t="s">
        <v>5</v>
      </c>
      <c r="B5" s="7" t="s">
        <v>16</v>
      </c>
      <c r="C5" s="20">
        <v>4.8654700000000002</v>
      </c>
      <c r="D5" s="20">
        <v>4.7851800000000004</v>
      </c>
      <c r="E5" s="20">
        <v>5.0075099999999999</v>
      </c>
      <c r="F5" s="20">
        <v>4.5836699999999997</v>
      </c>
      <c r="G5" s="20">
        <v>4.7307800000000002</v>
      </c>
      <c r="H5" s="20">
        <v>5.1505700000000001</v>
      </c>
      <c r="I5" s="20">
        <v>4.5396299999999998</v>
      </c>
      <c r="J5" s="20">
        <v>5.2711199999999998</v>
      </c>
      <c r="K5" s="20">
        <v>5.6588900000000004</v>
      </c>
      <c r="L5" s="20">
        <v>6.1951799999999997</v>
      </c>
      <c r="M5" s="20">
        <v>7.4702799999999998</v>
      </c>
      <c r="N5" s="20">
        <v>7.4138200000000003</v>
      </c>
      <c r="O5" s="87">
        <v>8.5992599999999992</v>
      </c>
      <c r="P5" s="102">
        <f>(O5-N5)/N5</f>
        <v>0.15989597805180042</v>
      </c>
      <c r="Q5" s="30">
        <f t="shared" ref="Q5:Q18" si="0">(N5-M5)/M5</f>
        <v>-7.557949635087241E-3</v>
      </c>
      <c r="R5" s="17">
        <f t="shared" ref="R5:R12" si="1">(N5-L5)/L5</f>
        <v>0.19670776313198335</v>
      </c>
      <c r="S5" s="17">
        <f t="shared" ref="S5:S19" si="2">(K5-C5)/C5</f>
        <v>0.16307160459318426</v>
      </c>
      <c r="T5" s="17">
        <f t="shared" ref="T5:T19" si="3">(L5-C5)/C5</f>
        <v>0.27329528288120147</v>
      </c>
      <c r="U5" s="17">
        <f t="shared" ref="U5:U19" si="4">(M5-C5)/C5</f>
        <v>0.53536657301350121</v>
      </c>
      <c r="V5" s="17">
        <f t="shared" ref="V5:V19" si="5">(N5-C5)/C5</f>
        <v>0.52376234978326863</v>
      </c>
      <c r="W5" s="68">
        <f>(O5-C5)/C5</f>
        <v>0.76740582102037391</v>
      </c>
    </row>
    <row r="6" spans="1:23" ht="22.5" x14ac:dyDescent="0.2">
      <c r="A6" s="118"/>
      <c r="B6" s="7" t="s">
        <v>17</v>
      </c>
      <c r="C6" s="20">
        <v>0.22688</v>
      </c>
      <c r="D6" s="20">
        <v>0.19323000000000001</v>
      </c>
      <c r="E6" s="20">
        <v>0.15260000000000001</v>
      </c>
      <c r="F6" s="20">
        <v>0.19475999999999999</v>
      </c>
      <c r="G6" s="20">
        <v>0.18215999999999999</v>
      </c>
      <c r="H6" s="20">
        <v>0.18307000000000001</v>
      </c>
      <c r="I6" s="20">
        <v>0.16836000000000001</v>
      </c>
      <c r="J6" s="20">
        <v>0.15082999999999999</v>
      </c>
      <c r="K6" s="20">
        <v>0.17155000000000001</v>
      </c>
      <c r="L6" s="20">
        <v>0.15131</v>
      </c>
      <c r="M6" s="20">
        <v>0.17049</v>
      </c>
      <c r="N6" s="20">
        <v>0.17510999999999999</v>
      </c>
      <c r="O6" s="87">
        <v>0.17609</v>
      </c>
      <c r="P6" s="102">
        <f t="shared" ref="P6:P18" si="6">(O6-N6)/N6</f>
        <v>5.5964822111815929E-3</v>
      </c>
      <c r="Q6" s="30">
        <f t="shared" si="0"/>
        <v>2.7098363540383513E-2</v>
      </c>
      <c r="R6" s="17">
        <f t="shared" si="1"/>
        <v>0.1572929746877271</v>
      </c>
      <c r="S6" s="17">
        <f t="shared" si="2"/>
        <v>-0.24387341325810996</v>
      </c>
      <c r="T6" s="17">
        <f t="shared" si="3"/>
        <v>-0.3330835684062059</v>
      </c>
      <c r="U6" s="17">
        <f t="shared" si="4"/>
        <v>-0.24854548660084624</v>
      </c>
      <c r="V6" s="17">
        <f t="shared" si="5"/>
        <v>-0.22818229901269399</v>
      </c>
      <c r="W6" s="68">
        <f t="shared" ref="W6:W19" si="7">(O6-C6)/C6</f>
        <v>-0.22386283497884346</v>
      </c>
    </row>
    <row r="7" spans="1:23" ht="26.45" customHeight="1" x14ac:dyDescent="0.2">
      <c r="A7" s="118"/>
      <c r="B7" s="7" t="s">
        <v>25</v>
      </c>
      <c r="C7" s="20">
        <v>6.0319099999999999</v>
      </c>
      <c r="D7" s="20">
        <v>6.2839200000000002</v>
      </c>
      <c r="E7" s="20">
        <v>5.9549099999999999</v>
      </c>
      <c r="F7" s="20">
        <v>5.3144100000000005</v>
      </c>
      <c r="G7" s="20">
        <v>3.7319100000000001</v>
      </c>
      <c r="H7" s="20">
        <v>4.2425199999999998</v>
      </c>
      <c r="I7" s="20">
        <v>5.3844199999999995</v>
      </c>
      <c r="J7" s="20">
        <v>5.1978399999999993</v>
      </c>
      <c r="K7" s="20">
        <v>5.0460399999999996</v>
      </c>
      <c r="L7" s="20">
        <v>4.7389900000000003</v>
      </c>
      <c r="M7" s="20">
        <v>4.7050799999999997</v>
      </c>
      <c r="N7" s="20">
        <v>4.6817400000000005</v>
      </c>
      <c r="O7" s="87">
        <v>4.2294299999999998</v>
      </c>
      <c r="P7" s="102">
        <f t="shared" si="6"/>
        <v>-9.6611516231144959E-2</v>
      </c>
      <c r="Q7" s="30">
        <f t="shared" si="0"/>
        <v>-4.9605957815806005E-3</v>
      </c>
      <c r="R7" s="17">
        <f t="shared" si="1"/>
        <v>-1.2080633215094312E-2</v>
      </c>
      <c r="S7" s="17">
        <f t="shared" si="2"/>
        <v>-0.16344242536775255</v>
      </c>
      <c r="T7" s="17">
        <f t="shared" si="3"/>
        <v>-0.21434669946998541</v>
      </c>
      <c r="U7" s="17">
        <f t="shared" si="4"/>
        <v>-0.21996846769928599</v>
      </c>
      <c r="V7" s="17">
        <f t="shared" si="5"/>
        <v>-0.22383788882791678</v>
      </c>
      <c r="W7" s="68">
        <f t="shared" si="7"/>
        <v>-0.29882408722941822</v>
      </c>
    </row>
    <row r="8" spans="1:23" x14ac:dyDescent="0.2">
      <c r="A8" s="118"/>
      <c r="B8" s="6" t="s">
        <v>26</v>
      </c>
      <c r="C8" s="20">
        <v>98.946389999999994</v>
      </c>
      <c r="D8" s="20">
        <v>104.0557</v>
      </c>
      <c r="E8" s="20">
        <v>101.14337999999999</v>
      </c>
      <c r="F8" s="20">
        <v>105.01748000000001</v>
      </c>
      <c r="G8" s="20">
        <v>106.08562000000001</v>
      </c>
      <c r="H8" s="20">
        <v>106.75891</v>
      </c>
      <c r="I8" s="20">
        <v>104.57187999999999</v>
      </c>
      <c r="J8" s="20">
        <v>104.76975</v>
      </c>
      <c r="K8" s="20">
        <v>101.85411999999999</v>
      </c>
      <c r="L8" s="20">
        <v>94.658559999999994</v>
      </c>
      <c r="M8" s="20">
        <v>88.43083</v>
      </c>
      <c r="N8" s="20">
        <v>88.172269999999997</v>
      </c>
      <c r="O8" s="87">
        <v>87.404769999999999</v>
      </c>
      <c r="P8" s="102">
        <f t="shared" si="6"/>
        <v>-8.7045507618211289E-3</v>
      </c>
      <c r="Q8" s="30">
        <f t="shared" si="0"/>
        <v>-2.9238671626174127E-3</v>
      </c>
      <c r="R8" s="17">
        <f t="shared" si="1"/>
        <v>-6.8523015773745102E-2</v>
      </c>
      <c r="S8" s="17">
        <f t="shared" si="2"/>
        <v>2.9386923565377181E-2</v>
      </c>
      <c r="T8" s="17">
        <f t="shared" si="3"/>
        <v>-4.3334880635867566E-2</v>
      </c>
      <c r="U8" s="17">
        <f t="shared" si="4"/>
        <v>-0.1062753274778392</v>
      </c>
      <c r="V8" s="17">
        <f t="shared" si="5"/>
        <v>-0.10888845970024776</v>
      </c>
      <c r="W8" s="68">
        <f t="shared" si="7"/>
        <v>-0.11664518533723156</v>
      </c>
    </row>
    <row r="9" spans="1:23" ht="24.75" customHeight="1" x14ac:dyDescent="0.2">
      <c r="A9" s="118"/>
      <c r="B9" s="7" t="s">
        <v>27</v>
      </c>
      <c r="C9" s="20">
        <v>4.6161400000000006</v>
      </c>
      <c r="D9" s="20">
        <v>5.2264400000000002</v>
      </c>
      <c r="E9" s="20">
        <v>5.05924</v>
      </c>
      <c r="F9" s="20">
        <v>4.67319</v>
      </c>
      <c r="G9" s="20">
        <v>4.7629399999999995</v>
      </c>
      <c r="H9" s="20">
        <v>4.7714299999999996</v>
      </c>
      <c r="I9" s="20">
        <v>5.2310099999999995</v>
      </c>
      <c r="J9" s="20">
        <v>4.6034199999999998</v>
      </c>
      <c r="K9" s="20">
        <v>4.9722099999999996</v>
      </c>
      <c r="L9" s="20">
        <v>5.1110499999999996</v>
      </c>
      <c r="M9" s="20">
        <v>4.3403799999999997</v>
      </c>
      <c r="N9" s="20">
        <v>4.2674300000000001</v>
      </c>
      <c r="O9" s="87">
        <v>4.5914799999999998</v>
      </c>
      <c r="P9" s="102">
        <f t="shared" si="6"/>
        <v>7.5935633390588647E-2</v>
      </c>
      <c r="Q9" s="30">
        <f t="shared" si="0"/>
        <v>-1.6807284154843501E-2</v>
      </c>
      <c r="R9" s="17">
        <f t="shared" si="1"/>
        <v>-0.16505806047680999</v>
      </c>
      <c r="S9" s="17">
        <f t="shared" si="2"/>
        <v>7.7135875428387998E-2</v>
      </c>
      <c r="T9" s="17">
        <f t="shared" si="3"/>
        <v>0.10721295281338933</v>
      </c>
      <c r="U9" s="17">
        <f t="shared" si="4"/>
        <v>-5.9738222844194687E-2</v>
      </c>
      <c r="V9" s="17">
        <f t="shared" si="5"/>
        <v>-7.5541469712790438E-2</v>
      </c>
      <c r="W9" s="68">
        <f t="shared" si="7"/>
        <v>-5.3421256720985041E-3</v>
      </c>
    </row>
    <row r="10" spans="1:23" x14ac:dyDescent="0.2">
      <c r="A10" s="119"/>
      <c r="B10" s="8" t="s">
        <v>19</v>
      </c>
      <c r="C10" s="24">
        <f t="shared" ref="C10:O10" si="8">C5+C6+C7+C8+C9</f>
        <v>114.68679</v>
      </c>
      <c r="D10" s="24">
        <f t="shared" si="8"/>
        <v>120.54447</v>
      </c>
      <c r="E10" s="24">
        <f t="shared" si="8"/>
        <v>117.31764</v>
      </c>
      <c r="F10" s="24">
        <f t="shared" si="8"/>
        <v>119.78351000000001</v>
      </c>
      <c r="G10" s="24">
        <f t="shared" si="8"/>
        <v>119.49341000000001</v>
      </c>
      <c r="H10" s="24">
        <f t="shared" si="8"/>
        <v>121.1065</v>
      </c>
      <c r="I10" s="24">
        <f t="shared" si="8"/>
        <v>119.89529999999999</v>
      </c>
      <c r="J10" s="24">
        <f t="shared" si="8"/>
        <v>119.99296</v>
      </c>
      <c r="K10" s="24">
        <f t="shared" si="8"/>
        <v>117.70281</v>
      </c>
      <c r="L10" s="24">
        <f t="shared" si="8"/>
        <v>110.85509</v>
      </c>
      <c r="M10" s="24">
        <f t="shared" si="8"/>
        <v>105.11706</v>
      </c>
      <c r="N10" s="24">
        <f t="shared" si="8"/>
        <v>104.71037</v>
      </c>
      <c r="O10" s="90">
        <f t="shared" si="8"/>
        <v>105.00103</v>
      </c>
      <c r="P10" s="104">
        <f>(O10-N10)/N10</f>
        <v>2.7758473205662685E-3</v>
      </c>
      <c r="Q10" s="37">
        <f t="shared" si="0"/>
        <v>-3.8689247967931902E-3</v>
      </c>
      <c r="R10" s="35">
        <f t="shared" si="1"/>
        <v>-5.5430201716493183E-2</v>
      </c>
      <c r="S10" s="35">
        <f t="shared" si="2"/>
        <v>2.6297884874099252E-2</v>
      </c>
      <c r="T10" s="35">
        <f t="shared" si="3"/>
        <v>-3.3410125089384728E-2</v>
      </c>
      <c r="U10" s="35">
        <f t="shared" si="4"/>
        <v>-8.3442304035190165E-2</v>
      </c>
      <c r="V10" s="35">
        <f t="shared" si="5"/>
        <v>-8.6988396832800047E-2</v>
      </c>
      <c r="W10" s="94">
        <f t="shared" si="7"/>
        <v>-8.4454016020502468E-2</v>
      </c>
    </row>
    <row r="11" spans="1:23" ht="20.45" customHeight="1" x14ac:dyDescent="0.2">
      <c r="A11" s="120" t="s">
        <v>23</v>
      </c>
      <c r="B11" s="6" t="s">
        <v>8</v>
      </c>
      <c r="C11" s="20">
        <v>57.2455</v>
      </c>
      <c r="D11" s="20">
        <v>61.83428</v>
      </c>
      <c r="E11" s="20">
        <v>70.23975999999999</v>
      </c>
      <c r="F11" s="20">
        <v>59.229580000000006</v>
      </c>
      <c r="G11" s="20">
        <v>52.151600000000002</v>
      </c>
      <c r="H11" s="20">
        <v>32.397710000000004</v>
      </c>
      <c r="I11" s="20">
        <v>49.229250000000008</v>
      </c>
      <c r="J11" s="20">
        <v>43.932069999999996</v>
      </c>
      <c r="K11" s="20">
        <v>39.435220000000001</v>
      </c>
      <c r="L11" s="20">
        <v>37.896540000000002</v>
      </c>
      <c r="M11" s="20">
        <v>36.949120000000001</v>
      </c>
      <c r="N11" s="20">
        <v>36.025399999999998</v>
      </c>
      <c r="O11" s="87">
        <v>32.095359999999999</v>
      </c>
      <c r="P11" s="102">
        <f t="shared" si="6"/>
        <v>-0.10909080815202603</v>
      </c>
      <c r="Q11" s="30">
        <f t="shared" si="0"/>
        <v>-2.4999783486047922E-2</v>
      </c>
      <c r="R11" s="17">
        <f t="shared" si="1"/>
        <v>-4.9374956130559783E-2</v>
      </c>
      <c r="S11" s="17">
        <f t="shared" si="2"/>
        <v>-0.31112104881606412</v>
      </c>
      <c r="T11" s="17">
        <f t="shared" si="3"/>
        <v>-0.3379996680961822</v>
      </c>
      <c r="U11" s="17">
        <f t="shared" si="4"/>
        <v>-0.35454978993982056</v>
      </c>
      <c r="V11" s="17">
        <f t="shared" si="5"/>
        <v>-0.3706859054423492</v>
      </c>
      <c r="W11" s="68">
        <f t="shared" si="7"/>
        <v>-0.43933828859910384</v>
      </c>
    </row>
    <row r="12" spans="1:23" ht="20.45" customHeight="1" x14ac:dyDescent="0.2">
      <c r="A12" s="121"/>
      <c r="B12" s="6" t="s">
        <v>10</v>
      </c>
      <c r="C12" s="20">
        <v>0.78430999999999995</v>
      </c>
      <c r="D12" s="20">
        <v>0.74685999999999997</v>
      </c>
      <c r="E12" s="20">
        <v>0.77039999999999997</v>
      </c>
      <c r="F12" s="20">
        <v>0.77895999999999999</v>
      </c>
      <c r="G12" s="20">
        <v>0.59599000000000002</v>
      </c>
      <c r="H12" s="20">
        <v>0.63129999999999997</v>
      </c>
      <c r="I12" s="20">
        <v>0.65805000000000002</v>
      </c>
      <c r="J12" s="20">
        <v>0.61953000000000003</v>
      </c>
      <c r="K12" s="20">
        <v>0.57030999999999998</v>
      </c>
      <c r="L12" s="20">
        <v>0.59706000000000004</v>
      </c>
      <c r="M12" s="20">
        <v>0.55854000000000004</v>
      </c>
      <c r="N12" s="20">
        <v>0.54083999999999999</v>
      </c>
      <c r="O12" s="87">
        <v>0.58108000000000004</v>
      </c>
      <c r="P12" s="102">
        <f t="shared" si="6"/>
        <v>7.4402780859403994E-2</v>
      </c>
      <c r="Q12" s="30">
        <f t="shared" si="0"/>
        <v>-3.1689762595337928E-2</v>
      </c>
      <c r="R12" s="17">
        <f t="shared" si="1"/>
        <v>-9.4161390814993542E-2</v>
      </c>
      <c r="S12" s="17">
        <f t="shared" si="2"/>
        <v>-0.27285129604365621</v>
      </c>
      <c r="T12" s="17">
        <f t="shared" si="3"/>
        <v>-0.2387448840381991</v>
      </c>
      <c r="U12" s="17">
        <f t="shared" si="4"/>
        <v>-0.28785811732605721</v>
      </c>
      <c r="V12" s="17">
        <f t="shared" si="5"/>
        <v>-0.31042572452219147</v>
      </c>
      <c r="W12" s="68">
        <f t="shared" si="7"/>
        <v>-0.25911948081753378</v>
      </c>
    </row>
    <row r="13" spans="1:23" ht="20.45" customHeight="1" x14ac:dyDescent="0.2">
      <c r="A13" s="121"/>
      <c r="B13" s="6" t="s">
        <v>11</v>
      </c>
      <c r="C13" s="25">
        <v>0.23954</v>
      </c>
      <c r="D13" s="25">
        <v>0.24243000000000001</v>
      </c>
      <c r="E13" s="25">
        <v>0.26738000000000001</v>
      </c>
      <c r="F13" s="25">
        <v>0.28694999999999998</v>
      </c>
      <c r="G13" s="25">
        <v>0.19907999999999998</v>
      </c>
      <c r="H13" s="25">
        <v>0.23818</v>
      </c>
      <c r="I13" s="25">
        <v>0.24842</v>
      </c>
      <c r="J13" s="25">
        <v>0.26056000000000001</v>
      </c>
      <c r="K13" s="25">
        <v>0.27161000000000002</v>
      </c>
      <c r="L13" s="25">
        <v>0.29731000000000002</v>
      </c>
      <c r="M13" s="25">
        <v>0.31259999999999999</v>
      </c>
      <c r="N13" s="25">
        <v>0.33240000000000003</v>
      </c>
      <c r="O13" s="87">
        <v>0.34694000000000003</v>
      </c>
      <c r="P13" s="102">
        <f t="shared" si="6"/>
        <v>4.3742478941034883E-2</v>
      </c>
      <c r="Q13" s="30">
        <f t="shared" si="0"/>
        <v>6.3339731285988618E-2</v>
      </c>
      <c r="R13" s="17">
        <f t="shared" ref="R13:R19" si="9">(N13-K13)/K13</f>
        <v>0.22381355620190718</v>
      </c>
      <c r="S13" s="17">
        <f t="shared" si="2"/>
        <v>0.13388160641229027</v>
      </c>
      <c r="T13" s="17">
        <f t="shared" si="3"/>
        <v>0.24117057693913341</v>
      </c>
      <c r="U13" s="17">
        <f t="shared" si="4"/>
        <v>0.30500125240043413</v>
      </c>
      <c r="V13" s="17">
        <f t="shared" si="5"/>
        <v>0.3876596810553562</v>
      </c>
      <c r="W13" s="68">
        <f t="shared" si="7"/>
        <v>0.44835935543124333</v>
      </c>
    </row>
    <row r="14" spans="1:23" ht="20.45" customHeight="1" x14ac:dyDescent="0.2">
      <c r="A14" s="121"/>
      <c r="B14" s="6" t="s">
        <v>12</v>
      </c>
      <c r="C14" s="25">
        <v>3.9710000000000002E-2</v>
      </c>
      <c r="D14" s="25">
        <v>4.5060000000000003E-2</v>
      </c>
      <c r="E14" s="25">
        <v>4.2130000000000001E-2</v>
      </c>
      <c r="F14" s="25">
        <v>4.4720000000000003E-2</v>
      </c>
      <c r="G14" s="25">
        <v>3.8850000000000003E-2</v>
      </c>
      <c r="H14" s="25">
        <v>4.6789999999999998E-2</v>
      </c>
      <c r="I14" s="25">
        <v>3.8670000000000003E-2</v>
      </c>
      <c r="J14" s="25">
        <v>3.5389999999999998E-2</v>
      </c>
      <c r="K14" s="25">
        <v>3.3840000000000002E-2</v>
      </c>
      <c r="L14" s="25">
        <v>3.4360000000000002E-2</v>
      </c>
      <c r="M14" s="25">
        <v>3.2289999999999999E-2</v>
      </c>
      <c r="N14" s="25">
        <v>3.125E-2</v>
      </c>
      <c r="O14" s="87">
        <v>4.0059999999999998E-2</v>
      </c>
      <c r="P14" s="102">
        <f t="shared" si="6"/>
        <v>0.28191999999999995</v>
      </c>
      <c r="Q14" s="30">
        <f t="shared" si="0"/>
        <v>-3.2208113967172478E-2</v>
      </c>
      <c r="R14" s="17">
        <f t="shared" si="9"/>
        <v>-7.6536643026004783E-2</v>
      </c>
      <c r="S14" s="17">
        <f t="shared" si="2"/>
        <v>-0.14782170737849407</v>
      </c>
      <c r="T14" s="17">
        <f t="shared" si="3"/>
        <v>-0.13472676907579956</v>
      </c>
      <c r="U14" s="17">
        <f t="shared" si="4"/>
        <v>-0.18685469654998749</v>
      </c>
      <c r="V14" s="17">
        <f t="shared" si="5"/>
        <v>-0.21304457315537653</v>
      </c>
      <c r="W14" s="68">
        <f t="shared" si="7"/>
        <v>8.8139007806596857E-3</v>
      </c>
    </row>
    <row r="15" spans="1:23" ht="20.45" customHeight="1" x14ac:dyDescent="0.2">
      <c r="A15" s="121"/>
      <c r="B15" s="6" t="s">
        <v>13</v>
      </c>
      <c r="C15" s="25">
        <v>3.4290000000000001E-2</v>
      </c>
      <c r="D15" s="25">
        <v>5.7880000000000001E-2</v>
      </c>
      <c r="E15" s="25">
        <v>6.0690000000000001E-2</v>
      </c>
      <c r="F15" s="25">
        <v>5.321E-2</v>
      </c>
      <c r="G15" s="25">
        <v>5.3800000000000001E-2</v>
      </c>
      <c r="H15" s="25">
        <v>5.4480000000000001E-2</v>
      </c>
      <c r="I15" s="25">
        <v>4.5690000000000001E-2</v>
      </c>
      <c r="J15" s="25">
        <v>7.0489999999999997E-2</v>
      </c>
      <c r="K15" s="25">
        <v>6.6250000000000003E-2</v>
      </c>
      <c r="L15" s="25">
        <v>6.5299999999999997E-2</v>
      </c>
      <c r="M15" s="25">
        <v>6.6250000000000003E-2</v>
      </c>
      <c r="N15" s="25">
        <v>6.9059999999999996E-2</v>
      </c>
      <c r="O15" s="87">
        <v>5.7509999999999999E-2</v>
      </c>
      <c r="P15" s="102">
        <f t="shared" si="6"/>
        <v>-0.16724587315377931</v>
      </c>
      <c r="Q15" s="30">
        <f t="shared" si="0"/>
        <v>4.2415094339622532E-2</v>
      </c>
      <c r="R15" s="17">
        <f t="shared" si="9"/>
        <v>4.2415094339622532E-2</v>
      </c>
      <c r="S15" s="17">
        <f t="shared" si="2"/>
        <v>0.93205016039661714</v>
      </c>
      <c r="T15" s="17">
        <f t="shared" si="3"/>
        <v>0.90434529017206167</v>
      </c>
      <c r="U15" s="17">
        <f t="shared" si="4"/>
        <v>0.93205016039661714</v>
      </c>
      <c r="V15" s="17">
        <f t="shared" si="5"/>
        <v>1.0139982502187226</v>
      </c>
      <c r="W15" s="68">
        <f t="shared" si="7"/>
        <v>0.67716535433070857</v>
      </c>
    </row>
    <row r="16" spans="1:23" s="4" customFormat="1" ht="22.15" customHeight="1" x14ac:dyDescent="0.2">
      <c r="A16" s="122"/>
      <c r="B16" s="8" t="s">
        <v>19</v>
      </c>
      <c r="C16" s="24">
        <f t="shared" ref="C16:O16" si="10">C11+C12+C13+C14+C15</f>
        <v>58.343349999999994</v>
      </c>
      <c r="D16" s="24">
        <f t="shared" si="10"/>
        <v>62.926509999999993</v>
      </c>
      <c r="E16" s="24">
        <f t="shared" si="10"/>
        <v>71.380359999999982</v>
      </c>
      <c r="F16" s="24">
        <f t="shared" si="10"/>
        <v>60.393419999999999</v>
      </c>
      <c r="G16" s="24">
        <f t="shared" si="10"/>
        <v>53.039320000000004</v>
      </c>
      <c r="H16" s="24">
        <f t="shared" si="10"/>
        <v>33.368460000000006</v>
      </c>
      <c r="I16" s="24">
        <f t="shared" si="10"/>
        <v>50.220080000000017</v>
      </c>
      <c r="J16" s="24">
        <f t="shared" si="10"/>
        <v>44.918039999999991</v>
      </c>
      <c r="K16" s="24">
        <f t="shared" si="10"/>
        <v>40.377229999999997</v>
      </c>
      <c r="L16" s="24">
        <f t="shared" si="10"/>
        <v>38.890570000000004</v>
      </c>
      <c r="M16" s="24">
        <f t="shared" si="10"/>
        <v>37.918800000000005</v>
      </c>
      <c r="N16" s="24">
        <f t="shared" si="10"/>
        <v>36.998950000000001</v>
      </c>
      <c r="O16" s="90">
        <f t="shared" si="10"/>
        <v>33.120950000000001</v>
      </c>
      <c r="P16" s="104">
        <f>(O16-N16)/N16</f>
        <v>-0.10481378525606808</v>
      </c>
      <c r="Q16" s="37">
        <f t="shared" si="0"/>
        <v>-2.4258415350696848E-2</v>
      </c>
      <c r="R16" s="35">
        <f t="shared" si="9"/>
        <v>-8.3667948494733219E-2</v>
      </c>
      <c r="S16" s="35">
        <f t="shared" si="2"/>
        <v>-0.30793775126042638</v>
      </c>
      <c r="T16" s="35">
        <f t="shared" si="3"/>
        <v>-0.3334189757701605</v>
      </c>
      <c r="U16" s="35">
        <f t="shared" si="4"/>
        <v>-0.35007502997342443</v>
      </c>
      <c r="V16" s="35">
        <f t="shared" si="5"/>
        <v>-0.36584117984311831</v>
      </c>
      <c r="W16" s="94">
        <f t="shared" si="7"/>
        <v>-0.43230976623728318</v>
      </c>
    </row>
    <row r="17" spans="1:23" x14ac:dyDescent="0.2">
      <c r="A17" s="134" t="s">
        <v>0</v>
      </c>
      <c r="B17" s="134"/>
      <c r="C17" s="25">
        <v>2.4921700000000002</v>
      </c>
      <c r="D17" s="25">
        <v>2.4078300000000001</v>
      </c>
      <c r="E17" s="25">
        <v>2.9151500000000001</v>
      </c>
      <c r="F17" s="25">
        <v>0.84695999999999994</v>
      </c>
      <c r="G17" s="25">
        <v>0.63388</v>
      </c>
      <c r="H17" s="25">
        <v>0.49348000000000003</v>
      </c>
      <c r="I17" s="25">
        <v>0.63895000000000002</v>
      </c>
      <c r="J17" s="25">
        <v>0.92478000000000005</v>
      </c>
      <c r="K17" s="25">
        <v>0.7791300000000001</v>
      </c>
      <c r="L17" s="25">
        <v>0.95477999999999996</v>
      </c>
      <c r="M17" s="25">
        <v>0.93857999999999997</v>
      </c>
      <c r="N17" s="25">
        <v>0.73725999999999992</v>
      </c>
      <c r="O17" s="111">
        <v>0.93786000000000003</v>
      </c>
      <c r="P17" s="114">
        <f t="shared" si="6"/>
        <v>0.27208854406857841</v>
      </c>
      <c r="Q17" s="30">
        <f t="shared" si="0"/>
        <v>-0.21449423597349193</v>
      </c>
      <c r="R17" s="17">
        <f t="shared" si="9"/>
        <v>-5.3739427309948504E-2</v>
      </c>
      <c r="S17" s="17">
        <f t="shared" si="2"/>
        <v>-0.68736883920438818</v>
      </c>
      <c r="T17" s="17">
        <f t="shared" si="3"/>
        <v>-0.61688809350886986</v>
      </c>
      <c r="U17" s="17">
        <f t="shared" si="4"/>
        <v>-0.62338845263364862</v>
      </c>
      <c r="V17" s="17">
        <f t="shared" si="5"/>
        <v>-0.70416945874478865</v>
      </c>
      <c r="W17" s="68">
        <f t="shared" si="7"/>
        <v>-0.62367735748363873</v>
      </c>
    </row>
    <row r="18" spans="1:23" x14ac:dyDescent="0.2">
      <c r="A18" s="126" t="s">
        <v>1</v>
      </c>
      <c r="B18" s="126"/>
      <c r="C18" s="25">
        <v>2.3800000000000002E-3</v>
      </c>
      <c r="D18" s="25">
        <v>2.2000000000000001E-3</v>
      </c>
      <c r="E18" s="25">
        <v>2.3000000000000001E-4</v>
      </c>
      <c r="F18" s="25">
        <v>1.4999999999999999E-4</v>
      </c>
      <c r="G18" s="25">
        <v>1.5999999999999999E-4</v>
      </c>
      <c r="H18" s="25">
        <v>7.1999999999999994E-4</v>
      </c>
      <c r="I18" s="25">
        <v>2.9200000000000003E-3</v>
      </c>
      <c r="J18" s="25">
        <v>7.2999999999999996E-4</v>
      </c>
      <c r="K18" s="25">
        <v>5.8E-4</v>
      </c>
      <c r="L18" s="25">
        <v>1.8999999999999998E-4</v>
      </c>
      <c r="M18" s="25">
        <v>4.6000000000000001E-4</v>
      </c>
      <c r="N18" s="25">
        <v>1.0999999999999999E-4</v>
      </c>
      <c r="O18" s="111">
        <v>1.5000000000000001E-4</v>
      </c>
      <c r="P18" s="114">
        <f t="shared" si="6"/>
        <v>0.36363636363636387</v>
      </c>
      <c r="Q18" s="30">
        <f t="shared" si="0"/>
        <v>-0.76086956521739135</v>
      </c>
      <c r="R18" s="17">
        <f t="shared" si="9"/>
        <v>-0.81034482758620696</v>
      </c>
      <c r="S18" s="17">
        <f t="shared" si="2"/>
        <v>-0.75630252100840334</v>
      </c>
      <c r="T18" s="17">
        <f t="shared" si="3"/>
        <v>-0.92016806722689071</v>
      </c>
      <c r="U18" s="17">
        <f t="shared" si="4"/>
        <v>-0.80672268907563027</v>
      </c>
      <c r="V18" s="17">
        <f t="shared" si="5"/>
        <v>-0.95378151260504207</v>
      </c>
      <c r="W18" s="68">
        <f t="shared" si="7"/>
        <v>-0.93697478991596639</v>
      </c>
    </row>
    <row r="19" spans="1:23" ht="16.5" thickBot="1" x14ac:dyDescent="0.25">
      <c r="A19" s="116" t="s">
        <v>20</v>
      </c>
      <c r="B19" s="116"/>
      <c r="C19" s="31">
        <f t="shared" ref="C19:O19" si="11">C10+C16+C17+C18</f>
        <v>175.52468999999996</v>
      </c>
      <c r="D19" s="31">
        <f t="shared" si="11"/>
        <v>185.88100999999997</v>
      </c>
      <c r="E19" s="31">
        <f t="shared" si="11"/>
        <v>191.61337999999998</v>
      </c>
      <c r="F19" s="31">
        <f t="shared" si="11"/>
        <v>181.02403999999999</v>
      </c>
      <c r="G19" s="31">
        <f t="shared" si="11"/>
        <v>173.16677000000001</v>
      </c>
      <c r="H19" s="31">
        <f t="shared" si="11"/>
        <v>154.96916000000002</v>
      </c>
      <c r="I19" s="31">
        <f t="shared" si="11"/>
        <v>170.75725</v>
      </c>
      <c r="J19" s="31">
        <f t="shared" si="11"/>
        <v>165.83651</v>
      </c>
      <c r="K19" s="31">
        <f t="shared" si="11"/>
        <v>158.85975000000002</v>
      </c>
      <c r="L19" s="31">
        <f t="shared" si="11"/>
        <v>150.70063000000002</v>
      </c>
      <c r="M19" s="31">
        <f t="shared" si="11"/>
        <v>143.97490000000002</v>
      </c>
      <c r="N19" s="31">
        <f t="shared" si="11"/>
        <v>142.44668999999999</v>
      </c>
      <c r="O19" s="91">
        <f t="shared" si="11"/>
        <v>139.05999</v>
      </c>
      <c r="P19" s="69">
        <f>(O19-N19)/N19</f>
        <v>-2.3775210220749889E-2</v>
      </c>
      <c r="Q19" s="75">
        <f>(N19-M19)/M19</f>
        <v>-1.0614419596749362E-2</v>
      </c>
      <c r="R19" s="70">
        <f t="shared" si="9"/>
        <v>-0.10331792666172537</v>
      </c>
      <c r="S19" s="81">
        <f t="shared" si="2"/>
        <v>-9.494356605899687E-2</v>
      </c>
      <c r="T19" s="81">
        <f t="shared" si="3"/>
        <v>-0.1414277387414839</v>
      </c>
      <c r="U19" s="81">
        <f t="shared" si="4"/>
        <v>-0.17974559590448472</v>
      </c>
      <c r="V19" s="70">
        <f t="shared" si="5"/>
        <v>-0.18845212032563613</v>
      </c>
      <c r="W19" s="115">
        <f t="shared" si="7"/>
        <v>-0.20774684176909797</v>
      </c>
    </row>
    <row r="20" spans="1:23" x14ac:dyDescent="0.2">
      <c r="A20" s="5" t="s">
        <v>15</v>
      </c>
      <c r="B20" s="2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6"/>
      <c r="Q20" s="36"/>
      <c r="R20" s="36"/>
      <c r="S20" s="36"/>
      <c r="T20" s="19"/>
      <c r="U20" s="19"/>
    </row>
    <row r="22" spans="1:23" ht="15.75" x14ac:dyDescent="0.25">
      <c r="A22" s="1" t="s">
        <v>30</v>
      </c>
    </row>
    <row r="24" spans="1:23" ht="15" customHeight="1" x14ac:dyDescent="0.2">
      <c r="A24" s="127" t="s">
        <v>2</v>
      </c>
      <c r="B24" s="127" t="s">
        <v>3</v>
      </c>
      <c r="C24" s="138" t="s">
        <v>14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23" x14ac:dyDescent="0.2">
      <c r="A25" s="127"/>
      <c r="B25" s="127"/>
      <c r="C25" s="23">
        <v>2005</v>
      </c>
      <c r="D25" s="23">
        <v>2006</v>
      </c>
      <c r="E25" s="23">
        <v>2007</v>
      </c>
      <c r="F25" s="23">
        <v>2008</v>
      </c>
      <c r="G25" s="23">
        <v>2009</v>
      </c>
      <c r="H25" s="23">
        <v>2010</v>
      </c>
      <c r="I25" s="23">
        <v>2011</v>
      </c>
      <c r="J25" s="23">
        <v>2012</v>
      </c>
      <c r="K25" s="23">
        <v>2013</v>
      </c>
      <c r="L25" s="23">
        <v>2014</v>
      </c>
      <c r="M25" s="23">
        <v>2015</v>
      </c>
      <c r="N25" s="23">
        <v>2016</v>
      </c>
      <c r="O25" s="62">
        <v>2017</v>
      </c>
    </row>
    <row r="26" spans="1:23" x14ac:dyDescent="0.2">
      <c r="A26" s="117" t="s">
        <v>5</v>
      </c>
      <c r="B26" s="7" t="s">
        <v>16</v>
      </c>
      <c r="C26" s="17">
        <f>C5/C$19</f>
        <v>2.7719576089266992E-2</v>
      </c>
      <c r="D26" s="17">
        <f t="shared" ref="D26:M26" si="12">D5/D$19</f>
        <v>2.5743242948809031E-2</v>
      </c>
      <c r="E26" s="17">
        <f t="shared" si="12"/>
        <v>2.6133404671427437E-2</v>
      </c>
      <c r="F26" s="17">
        <f t="shared" si="12"/>
        <v>2.5320780599085071E-2</v>
      </c>
      <c r="G26" s="17">
        <f t="shared" si="12"/>
        <v>2.7319213726744455E-2</v>
      </c>
      <c r="H26" s="17">
        <f t="shared" si="12"/>
        <v>3.3236096782095222E-2</v>
      </c>
      <c r="I26" s="17">
        <f t="shared" si="12"/>
        <v>2.6585284080178146E-2</v>
      </c>
      <c r="J26" s="17">
        <f t="shared" si="12"/>
        <v>3.1785039374019629E-2</v>
      </c>
      <c r="K26" s="17">
        <f t="shared" si="12"/>
        <v>3.5621924370395901E-2</v>
      </c>
      <c r="L26" s="17">
        <f t="shared" si="12"/>
        <v>4.1109184480516099E-2</v>
      </c>
      <c r="M26" s="17">
        <f t="shared" si="12"/>
        <v>5.1885988460488593E-2</v>
      </c>
      <c r="N26" s="17">
        <f t="shared" ref="N26:O40" si="13">N5/N$19</f>
        <v>5.204627780399812E-2</v>
      </c>
      <c r="O26" s="17">
        <f t="shared" si="13"/>
        <v>6.1838491430928476E-2</v>
      </c>
    </row>
    <row r="27" spans="1:23" ht="22.5" x14ac:dyDescent="0.2">
      <c r="A27" s="118"/>
      <c r="B27" s="7" t="s">
        <v>17</v>
      </c>
      <c r="C27" s="17">
        <f t="shared" ref="C27:M40" si="14">C6/C$19</f>
        <v>1.2925816875107431E-3</v>
      </c>
      <c r="D27" s="17">
        <f t="shared" si="14"/>
        <v>1.0395359913312288E-3</v>
      </c>
      <c r="E27" s="17">
        <f t="shared" si="14"/>
        <v>7.9639532479412463E-4</v>
      </c>
      <c r="F27" s="17">
        <f t="shared" si="14"/>
        <v>1.0758792036681978E-3</v>
      </c>
      <c r="G27" s="17">
        <f t="shared" si="14"/>
        <v>1.0519339247362528E-3</v>
      </c>
      <c r="H27" s="17">
        <f t="shared" si="14"/>
        <v>1.1813318211184728E-3</v>
      </c>
      <c r="I27" s="17">
        <f t="shared" si="14"/>
        <v>9.8596106461072675E-4</v>
      </c>
      <c r="J27" s="17">
        <f t="shared" si="14"/>
        <v>9.0951021581435834E-4</v>
      </c>
      <c r="K27" s="17">
        <f t="shared" si="14"/>
        <v>1.0798833562308892E-3</v>
      </c>
      <c r="L27" s="17">
        <f t="shared" si="14"/>
        <v>1.0040435796452873E-3</v>
      </c>
      <c r="M27" s="17">
        <f t="shared" si="14"/>
        <v>1.1841647398261779E-3</v>
      </c>
      <c r="N27" s="17">
        <f t="shared" si="13"/>
        <v>1.2293019936089776E-3</v>
      </c>
      <c r="O27" s="17">
        <f t="shared" si="13"/>
        <v>1.2662880243267671E-3</v>
      </c>
    </row>
    <row r="28" spans="1:23" ht="22.5" x14ac:dyDescent="0.2">
      <c r="A28" s="118"/>
      <c r="B28" s="7" t="s">
        <v>25</v>
      </c>
      <c r="C28" s="17">
        <f t="shared" si="14"/>
        <v>3.436502294919308E-2</v>
      </c>
      <c r="D28" s="17">
        <f t="shared" si="14"/>
        <v>3.3806142972862052E-2</v>
      </c>
      <c r="E28" s="17">
        <f t="shared" si="14"/>
        <v>3.107773580320957E-2</v>
      </c>
      <c r="F28" s="17">
        <f t="shared" si="14"/>
        <v>2.935748202282968E-2</v>
      </c>
      <c r="G28" s="17">
        <f t="shared" si="14"/>
        <v>2.155095922849401E-2</v>
      </c>
      <c r="H28" s="17">
        <f t="shared" si="14"/>
        <v>2.7376543823300063E-2</v>
      </c>
      <c r="I28" s="17">
        <f t="shared" si="14"/>
        <v>3.1532599640718036E-2</v>
      </c>
      <c r="J28" s="17">
        <f t="shared" si="14"/>
        <v>3.1343158391357845E-2</v>
      </c>
      <c r="K28" s="17">
        <f t="shared" si="14"/>
        <v>3.1764118979162433E-2</v>
      </c>
      <c r="L28" s="17">
        <f t="shared" si="14"/>
        <v>3.1446384796135221E-2</v>
      </c>
      <c r="M28" s="17">
        <f t="shared" si="14"/>
        <v>3.2679862948333346E-2</v>
      </c>
      <c r="N28" s="17">
        <f t="shared" si="13"/>
        <v>3.2866611361766294E-2</v>
      </c>
      <c r="O28" s="17">
        <f>O7/O$19</f>
        <v>3.0414427615017087E-2</v>
      </c>
    </row>
    <row r="29" spans="1:23" x14ac:dyDescent="0.2">
      <c r="A29" s="118"/>
      <c r="B29" s="6" t="s">
        <v>26</v>
      </c>
      <c r="C29" s="17">
        <f t="shared" si="14"/>
        <v>0.56371778807870287</v>
      </c>
      <c r="D29" s="17">
        <f t="shared" si="14"/>
        <v>0.5597973671436367</v>
      </c>
      <c r="E29" s="17">
        <f t="shared" si="14"/>
        <v>0.52785134315776905</v>
      </c>
      <c r="F29" s="17">
        <f t="shared" si="14"/>
        <v>0.58013002030006633</v>
      </c>
      <c r="G29" s="17">
        <f t="shared" si="14"/>
        <v>0.61262111662647512</v>
      </c>
      <c r="H29" s="17">
        <f t="shared" si="14"/>
        <v>0.68890423100957632</v>
      </c>
      <c r="I29" s="17">
        <f t="shared" si="14"/>
        <v>0.61240082046296718</v>
      </c>
      <c r="J29" s="17">
        <f t="shared" si="14"/>
        <v>0.6317652849785611</v>
      </c>
      <c r="K29" s="17">
        <f t="shared" si="14"/>
        <v>0.64115749898888785</v>
      </c>
      <c r="L29" s="17">
        <f t="shared" si="14"/>
        <v>0.62812318700990155</v>
      </c>
      <c r="M29" s="17">
        <f t="shared" si="14"/>
        <v>0.61421004633446519</v>
      </c>
      <c r="N29" s="17">
        <f t="shared" si="13"/>
        <v>0.6189843372281939</v>
      </c>
      <c r="O29" s="17">
        <f t="shared" si="13"/>
        <v>0.62854002794045938</v>
      </c>
    </row>
    <row r="30" spans="1:23" ht="22.5" x14ac:dyDescent="0.2">
      <c r="A30" s="118"/>
      <c r="B30" s="7" t="s">
        <v>27</v>
      </c>
      <c r="C30" s="17">
        <f t="shared" si="14"/>
        <v>2.6299092167603323E-2</v>
      </c>
      <c r="D30" s="17">
        <f t="shared" si="14"/>
        <v>2.8117127187979023E-2</v>
      </c>
      <c r="E30" s="17">
        <f t="shared" si="14"/>
        <v>2.640337538015352E-2</v>
      </c>
      <c r="F30" s="17">
        <f t="shared" si="14"/>
        <v>2.5815300553451357E-2</v>
      </c>
      <c r="G30" s="17">
        <f t="shared" si="14"/>
        <v>2.7504930651533196E-2</v>
      </c>
      <c r="H30" s="17">
        <f t="shared" si="14"/>
        <v>3.0789545481178314E-2</v>
      </c>
      <c r="I30" s="17">
        <f t="shared" si="14"/>
        <v>3.0634189763538589E-2</v>
      </c>
      <c r="J30" s="17">
        <f t="shared" si="14"/>
        <v>2.7758784841769763E-2</v>
      </c>
      <c r="K30" s="17">
        <f t="shared" si="14"/>
        <v>3.1299369412327534E-2</v>
      </c>
      <c r="L30" s="17">
        <f t="shared" si="14"/>
        <v>3.3915253041742421E-2</v>
      </c>
      <c r="M30" s="17">
        <f t="shared" si="14"/>
        <v>3.0146782529454779E-2</v>
      </c>
      <c r="N30" s="17">
        <f t="shared" si="13"/>
        <v>2.9958084670131686E-2</v>
      </c>
      <c r="O30" s="17">
        <f t="shared" si="13"/>
        <v>3.3017980225656565E-2</v>
      </c>
    </row>
    <row r="31" spans="1:23" x14ac:dyDescent="0.2">
      <c r="A31" s="119"/>
      <c r="B31" s="8" t="s">
        <v>19</v>
      </c>
      <c r="C31" s="18">
        <f t="shared" si="14"/>
        <v>0.65339406097227704</v>
      </c>
      <c r="D31" s="18">
        <f t="shared" si="14"/>
        <v>0.64850341624461816</v>
      </c>
      <c r="E31" s="18">
        <f t="shared" si="14"/>
        <v>0.61226225433735371</v>
      </c>
      <c r="F31" s="18">
        <f t="shared" si="14"/>
        <v>0.66169946267910063</v>
      </c>
      <c r="G31" s="18">
        <f t="shared" si="14"/>
        <v>0.69004815415798304</v>
      </c>
      <c r="H31" s="18">
        <f t="shared" si="14"/>
        <v>0.78148774891726835</v>
      </c>
      <c r="I31" s="18">
        <f t="shared" si="14"/>
        <v>0.70213885501201267</v>
      </c>
      <c r="J31" s="18">
        <f t="shared" si="14"/>
        <v>0.72356177780152264</v>
      </c>
      <c r="K31" s="18">
        <f t="shared" si="14"/>
        <v>0.74092279510700465</v>
      </c>
      <c r="L31" s="18">
        <f t="shared" si="14"/>
        <v>0.73559805290794067</v>
      </c>
      <c r="M31" s="18">
        <f t="shared" si="14"/>
        <v>0.73010684501256806</v>
      </c>
      <c r="N31" s="18">
        <f t="shared" si="13"/>
        <v>0.73508461305769901</v>
      </c>
      <c r="O31" s="18">
        <f t="shared" si="13"/>
        <v>0.75507721523638827</v>
      </c>
    </row>
    <row r="32" spans="1:23" x14ac:dyDescent="0.2">
      <c r="A32" s="120" t="s">
        <v>23</v>
      </c>
      <c r="B32" s="6" t="s">
        <v>8</v>
      </c>
      <c r="C32" s="17">
        <f t="shared" si="14"/>
        <v>0.3261393026815772</v>
      </c>
      <c r="D32" s="17">
        <f t="shared" si="14"/>
        <v>0.33265517548027101</v>
      </c>
      <c r="E32" s="17">
        <f t="shared" si="14"/>
        <v>0.36657022594142435</v>
      </c>
      <c r="F32" s="17">
        <f t="shared" si="14"/>
        <v>0.32719179176423202</v>
      </c>
      <c r="G32" s="17">
        <f t="shared" si="14"/>
        <v>0.30116401662974945</v>
      </c>
      <c r="H32" s="17">
        <f t="shared" si="14"/>
        <v>0.20905907988402336</v>
      </c>
      <c r="I32" s="17">
        <f t="shared" si="14"/>
        <v>0.2882996183178167</v>
      </c>
      <c r="J32" s="17">
        <f t="shared" si="14"/>
        <v>0.26491193043075978</v>
      </c>
      <c r="K32" s="17">
        <f t="shared" si="14"/>
        <v>0.24823921729701826</v>
      </c>
      <c r="L32" s="17">
        <f t="shared" si="14"/>
        <v>0.25146902172870811</v>
      </c>
      <c r="M32" s="17">
        <f t="shared" si="14"/>
        <v>0.25663584416450363</v>
      </c>
      <c r="N32" s="17">
        <f t="shared" si="13"/>
        <v>0.25290443744252672</v>
      </c>
      <c r="O32" s="17">
        <f t="shared" si="13"/>
        <v>0.23080226023315548</v>
      </c>
    </row>
    <row r="33" spans="1:15" x14ac:dyDescent="0.2">
      <c r="A33" s="121"/>
      <c r="B33" s="6" t="s">
        <v>10</v>
      </c>
      <c r="C33" s="17">
        <f t="shared" si="14"/>
        <v>4.4683742213132531E-3</v>
      </c>
      <c r="D33" s="17">
        <f t="shared" si="14"/>
        <v>4.017946749912754E-3</v>
      </c>
      <c r="E33" s="17">
        <f t="shared" si="14"/>
        <v>4.020596056496681E-3</v>
      </c>
      <c r="F33" s="17">
        <f t="shared" si="14"/>
        <v>4.3030748844186664E-3</v>
      </c>
      <c r="G33" s="17">
        <f t="shared" si="14"/>
        <v>3.4417111319914322E-3</v>
      </c>
      <c r="H33" s="17">
        <f t="shared" si="14"/>
        <v>4.073713763435253E-3</v>
      </c>
      <c r="I33" s="17">
        <f t="shared" si="14"/>
        <v>3.8537163136557894E-3</v>
      </c>
      <c r="J33" s="17">
        <f t="shared" si="14"/>
        <v>3.7357877345585724E-3</v>
      </c>
      <c r="K33" s="17">
        <f t="shared" si="14"/>
        <v>3.5900220162753617E-3</v>
      </c>
      <c r="L33" s="17">
        <f t="shared" si="14"/>
        <v>3.9618945189545656E-3</v>
      </c>
      <c r="M33" s="17">
        <f t="shared" si="14"/>
        <v>3.8794262055399931E-3</v>
      </c>
      <c r="N33" s="17">
        <f t="shared" si="13"/>
        <v>3.7967888197331929E-3</v>
      </c>
      <c r="O33" s="17">
        <f t="shared" si="13"/>
        <v>4.1786282308807878E-3</v>
      </c>
    </row>
    <row r="34" spans="1:15" x14ac:dyDescent="0.2">
      <c r="A34" s="121"/>
      <c r="B34" s="6" t="s">
        <v>11</v>
      </c>
      <c r="C34" s="17">
        <f t="shared" si="14"/>
        <v>1.3647082926054451E-3</v>
      </c>
      <c r="D34" s="17">
        <f t="shared" si="14"/>
        <v>1.3042214479036887E-3</v>
      </c>
      <c r="E34" s="17">
        <f t="shared" si="14"/>
        <v>1.395414036326691E-3</v>
      </c>
      <c r="F34" s="17">
        <f t="shared" si="14"/>
        <v>1.5851485802659139E-3</v>
      </c>
      <c r="G34" s="17">
        <f t="shared" si="14"/>
        <v>1.1496432023303314E-3</v>
      </c>
      <c r="H34" s="17">
        <f t="shared" si="14"/>
        <v>1.5369509649532848E-3</v>
      </c>
      <c r="I34" s="17">
        <f t="shared" si="14"/>
        <v>1.4548137780387069E-3</v>
      </c>
      <c r="J34" s="17">
        <f t="shared" si="14"/>
        <v>1.5711859831107156E-3</v>
      </c>
      <c r="K34" s="17">
        <f t="shared" si="14"/>
        <v>1.7097471197077925E-3</v>
      </c>
      <c r="L34" s="17">
        <f t="shared" si="14"/>
        <v>1.972851739239577E-3</v>
      </c>
      <c r="M34" s="17">
        <f t="shared" si="14"/>
        <v>2.1712117876102012E-3</v>
      </c>
      <c r="N34" s="17">
        <f t="shared" si="13"/>
        <v>2.3335045552831031E-3</v>
      </c>
      <c r="O34" s="17">
        <f t="shared" si="13"/>
        <v>2.4948944696457985E-3</v>
      </c>
    </row>
    <row r="35" spans="1:15" x14ac:dyDescent="0.2">
      <c r="A35" s="121"/>
      <c r="B35" s="6" t="s">
        <v>12</v>
      </c>
      <c r="C35" s="17">
        <f t="shared" si="14"/>
        <v>2.2623597853954343E-4</v>
      </c>
      <c r="D35" s="17">
        <f t="shared" si="14"/>
        <v>2.42413143763314E-4</v>
      </c>
      <c r="E35" s="17">
        <f t="shared" si="14"/>
        <v>2.198698232868707E-4</v>
      </c>
      <c r="F35" s="17">
        <f t="shared" si="14"/>
        <v>2.4703901205607831E-4</v>
      </c>
      <c r="G35" s="17">
        <f t="shared" si="14"/>
        <v>2.2435020298640438E-4</v>
      </c>
      <c r="H35" s="17">
        <f t="shared" si="14"/>
        <v>3.0193104227963804E-4</v>
      </c>
      <c r="I35" s="17">
        <f t="shared" si="14"/>
        <v>2.2646183397776671E-4</v>
      </c>
      <c r="J35" s="17">
        <f t="shared" si="14"/>
        <v>2.1340294727620592E-4</v>
      </c>
      <c r="K35" s="17">
        <f t="shared" si="14"/>
        <v>2.1301808670855894E-4</v>
      </c>
      <c r="L35" s="17">
        <f t="shared" si="14"/>
        <v>2.2800170112095746E-4</v>
      </c>
      <c r="M35" s="17">
        <f t="shared" si="14"/>
        <v>2.2427520352505886E-4</v>
      </c>
      <c r="N35" s="17">
        <f t="shared" si="13"/>
        <v>2.1938031694523756E-4</v>
      </c>
      <c r="O35" s="17">
        <f t="shared" si="13"/>
        <v>2.880771097423493E-4</v>
      </c>
    </row>
    <row r="36" spans="1:15" x14ac:dyDescent="0.2">
      <c r="A36" s="121"/>
      <c r="B36" s="6" t="s">
        <v>13</v>
      </c>
      <c r="C36" s="17">
        <f t="shared" si="14"/>
        <v>1.953571318086362E-4</v>
      </c>
      <c r="D36" s="17">
        <f t="shared" si="14"/>
        <v>3.1138199647182899E-4</v>
      </c>
      <c r="E36" s="17">
        <f t="shared" si="14"/>
        <v>3.1673153513601195E-4</v>
      </c>
      <c r="F36" s="17">
        <f t="shared" si="14"/>
        <v>2.9393886027513253E-4</v>
      </c>
      <c r="G36" s="17">
        <f t="shared" si="14"/>
        <v>3.1068316398117257E-4</v>
      </c>
      <c r="H36" s="17">
        <f t="shared" si="14"/>
        <v>3.5155381883724475E-4</v>
      </c>
      <c r="I36" s="17">
        <f t="shared" si="14"/>
        <v>2.6757282633680269E-4</v>
      </c>
      <c r="J36" s="17">
        <f t="shared" si="14"/>
        <v>4.2505718433172524E-4</v>
      </c>
      <c r="K36" s="17">
        <f t="shared" si="14"/>
        <v>4.1703452258989453E-4</v>
      </c>
      <c r="L36" s="17">
        <f t="shared" si="14"/>
        <v>4.3330940288703498E-4</v>
      </c>
      <c r="M36" s="17">
        <f t="shared" si="14"/>
        <v>4.6014965108501547E-4</v>
      </c>
      <c r="N36" s="17">
        <f t="shared" si="13"/>
        <v>4.8481295002361939E-4</v>
      </c>
      <c r="O36" s="17">
        <f t="shared" si="13"/>
        <v>4.1356252075093632E-4</v>
      </c>
    </row>
    <row r="37" spans="1:15" x14ac:dyDescent="0.2">
      <c r="A37" s="122"/>
      <c r="B37" s="8" t="s">
        <v>19</v>
      </c>
      <c r="C37" s="18">
        <f t="shared" si="14"/>
        <v>0.33239397830584405</v>
      </c>
      <c r="D37" s="18">
        <f t="shared" si="14"/>
        <v>0.33853113881832253</v>
      </c>
      <c r="E37" s="18">
        <f t="shared" si="14"/>
        <v>0.37252283739267056</v>
      </c>
      <c r="F37" s="18">
        <f t="shared" si="14"/>
        <v>0.33362099310124776</v>
      </c>
      <c r="G37" s="18">
        <f t="shared" si="14"/>
        <v>0.30629040433103882</v>
      </c>
      <c r="H37" s="18">
        <f t="shared" si="14"/>
        <v>0.2153232294735288</v>
      </c>
      <c r="I37" s="18">
        <f t="shared" si="14"/>
        <v>0.29410218306982583</v>
      </c>
      <c r="J37" s="18">
        <f t="shared" si="14"/>
        <v>0.27085736428003693</v>
      </c>
      <c r="K37" s="18">
        <f t="shared" si="14"/>
        <v>0.25416903904229982</v>
      </c>
      <c r="L37" s="18">
        <f t="shared" si="14"/>
        <v>0.25806507909091025</v>
      </c>
      <c r="M37" s="18">
        <f t="shared" si="14"/>
        <v>0.26337090701226396</v>
      </c>
      <c r="N37" s="18">
        <f t="shared" si="13"/>
        <v>0.25973892408451194</v>
      </c>
      <c r="O37" s="18">
        <f t="shared" si="13"/>
        <v>0.23817742256417537</v>
      </c>
    </row>
    <row r="38" spans="1:15" x14ac:dyDescent="0.2">
      <c r="A38" s="134" t="s">
        <v>0</v>
      </c>
      <c r="B38" s="134"/>
      <c r="C38" s="17">
        <f t="shared" si="14"/>
        <v>1.4198401375897606E-2</v>
      </c>
      <c r="D38" s="17">
        <f t="shared" si="14"/>
        <v>1.2953609408513546E-2</v>
      </c>
      <c r="E38" s="17">
        <f t="shared" si="14"/>
        <v>1.5213707936262073E-2</v>
      </c>
      <c r="F38" s="17">
        <f t="shared" si="14"/>
        <v>4.6787156004252251E-3</v>
      </c>
      <c r="G38" s="17">
        <f t="shared" si="14"/>
        <v>3.6605175461781724E-3</v>
      </c>
      <c r="H38" s="17">
        <f t="shared" si="14"/>
        <v>3.1843755234912544E-3</v>
      </c>
      <c r="I38" s="17">
        <f t="shared" si="14"/>
        <v>3.7418616193455917E-3</v>
      </c>
      <c r="J38" s="17">
        <f t="shared" si="14"/>
        <v>5.5764559927123404E-3</v>
      </c>
      <c r="K38" s="17">
        <f t="shared" si="14"/>
        <v>4.9045148314787101E-3</v>
      </c>
      <c r="L38" s="17">
        <f t="shared" si="14"/>
        <v>6.3356072234070941E-3</v>
      </c>
      <c r="M38" s="17">
        <f t="shared" si="14"/>
        <v>6.5190529738169628E-3</v>
      </c>
      <c r="N38" s="17">
        <f t="shared" si="13"/>
        <v>5.1756906390734662E-3</v>
      </c>
      <c r="O38" s="17">
        <f t="shared" si="13"/>
        <v>6.7442835282815715E-3</v>
      </c>
    </row>
    <row r="39" spans="1:15" x14ac:dyDescent="0.2">
      <c r="A39" s="126" t="s">
        <v>1</v>
      </c>
      <c r="B39" s="126"/>
      <c r="C39" s="17">
        <f t="shared" si="14"/>
        <v>1.3559345981468479E-5</v>
      </c>
      <c r="D39" s="17">
        <f t="shared" si="14"/>
        <v>1.1835528545923009E-5</v>
      </c>
      <c r="E39" s="17">
        <f t="shared" si="14"/>
        <v>1.2003337136477631E-6</v>
      </c>
      <c r="F39" s="17">
        <f t="shared" si="14"/>
        <v>8.2861922648505687E-7</v>
      </c>
      <c r="G39" s="17">
        <f t="shared" si="14"/>
        <v>9.2396479994400759E-7</v>
      </c>
      <c r="H39" s="17">
        <f t="shared" si="14"/>
        <v>4.6460857115054371E-6</v>
      </c>
      <c r="I39" s="17">
        <f t="shared" si="14"/>
        <v>1.7100298816009279E-5</v>
      </c>
      <c r="J39" s="17">
        <f t="shared" si="14"/>
        <v>4.4019257279353014E-6</v>
      </c>
      <c r="K39" s="17">
        <f t="shared" si="14"/>
        <v>3.6510192166360575E-6</v>
      </c>
      <c r="L39" s="17">
        <f t="shared" si="14"/>
        <v>1.260777741937774E-6</v>
      </c>
      <c r="M39" s="17">
        <f t="shared" si="14"/>
        <v>3.1950013509299189E-6</v>
      </c>
      <c r="N39" s="17">
        <f t="shared" si="13"/>
        <v>7.722187156472362E-7</v>
      </c>
      <c r="O39" s="17">
        <f t="shared" si="13"/>
        <v>1.0786711548016077E-6</v>
      </c>
    </row>
    <row r="40" spans="1:15" ht="15" x14ac:dyDescent="0.2">
      <c r="A40" s="116" t="s">
        <v>20</v>
      </c>
      <c r="B40" s="116"/>
      <c r="C40" s="17">
        <f t="shared" si="14"/>
        <v>1</v>
      </c>
      <c r="D40" s="17">
        <f t="shared" si="14"/>
        <v>1</v>
      </c>
      <c r="E40" s="17">
        <f t="shared" si="14"/>
        <v>1</v>
      </c>
      <c r="F40" s="17">
        <f t="shared" si="14"/>
        <v>1</v>
      </c>
      <c r="G40" s="17">
        <f t="shared" si="14"/>
        <v>1</v>
      </c>
      <c r="H40" s="17">
        <f t="shared" si="14"/>
        <v>1</v>
      </c>
      <c r="I40" s="17">
        <f t="shared" si="14"/>
        <v>1</v>
      </c>
      <c r="J40" s="17">
        <f t="shared" si="14"/>
        <v>1</v>
      </c>
      <c r="K40" s="17">
        <f t="shared" si="14"/>
        <v>1</v>
      </c>
      <c r="L40" s="17">
        <f t="shared" si="14"/>
        <v>1</v>
      </c>
      <c r="M40" s="17">
        <f t="shared" si="14"/>
        <v>1</v>
      </c>
      <c r="N40" s="17">
        <f t="shared" si="13"/>
        <v>1</v>
      </c>
      <c r="O40" s="17">
        <f t="shared" si="13"/>
        <v>1</v>
      </c>
    </row>
  </sheetData>
  <mergeCells count="17">
    <mergeCell ref="P3:W3"/>
    <mergeCell ref="A3:A4"/>
    <mergeCell ref="B3:B4"/>
    <mergeCell ref="A5:A10"/>
    <mergeCell ref="C24:O24"/>
    <mergeCell ref="C3:O3"/>
    <mergeCell ref="A40:B40"/>
    <mergeCell ref="A11:A16"/>
    <mergeCell ref="A17:B17"/>
    <mergeCell ref="A18:B18"/>
    <mergeCell ref="A19:B19"/>
    <mergeCell ref="A39:B39"/>
    <mergeCell ref="A24:A25"/>
    <mergeCell ref="B24:B25"/>
    <mergeCell ref="A26:A31"/>
    <mergeCell ref="A32:A37"/>
    <mergeCell ref="A38:B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90" zoomScaleNormal="90" workbookViewId="0">
      <selection activeCell="R28" sqref="R28"/>
    </sheetView>
  </sheetViews>
  <sheetFormatPr defaultColWidth="8.7109375" defaultRowHeight="12.75" x14ac:dyDescent="0.2"/>
  <cols>
    <col min="1" max="1" width="13.85546875" style="10" customWidth="1"/>
    <col min="2" max="2" width="26.85546875" style="10" customWidth="1"/>
    <col min="3" max="15" width="8.7109375" style="10"/>
    <col min="16" max="22" width="9.140625" style="10" customWidth="1"/>
    <col min="23" max="16384" width="8.7109375" style="10"/>
  </cols>
  <sheetData>
    <row r="1" spans="1:23" ht="15.75" x14ac:dyDescent="0.25">
      <c r="A1" s="9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3" x14ac:dyDescent="0.2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3" ht="14.1" customHeight="1" x14ac:dyDescent="0.2">
      <c r="A3" s="144" t="s">
        <v>2</v>
      </c>
      <c r="B3" s="144" t="s">
        <v>3</v>
      </c>
      <c r="C3" s="148" t="s">
        <v>4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40" t="s">
        <v>7</v>
      </c>
      <c r="Q3" s="140"/>
      <c r="R3" s="140"/>
      <c r="S3" s="140"/>
      <c r="T3" s="140"/>
      <c r="U3" s="140"/>
      <c r="V3" s="140"/>
      <c r="W3" s="140"/>
    </row>
    <row r="4" spans="1:23" x14ac:dyDescent="0.2">
      <c r="A4" s="144"/>
      <c r="B4" s="144"/>
      <c r="C4" s="56">
        <v>2005</v>
      </c>
      <c r="D4" s="56">
        <v>2006</v>
      </c>
      <c r="E4" s="56">
        <v>2007</v>
      </c>
      <c r="F4" s="56">
        <v>2008</v>
      </c>
      <c r="G4" s="56">
        <v>2009</v>
      </c>
      <c r="H4" s="56">
        <v>2010</v>
      </c>
      <c r="I4" s="56">
        <v>2011</v>
      </c>
      <c r="J4" s="56">
        <v>2012</v>
      </c>
      <c r="K4" s="56">
        <v>2013</v>
      </c>
      <c r="L4" s="56">
        <v>2014</v>
      </c>
      <c r="M4" s="56">
        <v>2015</v>
      </c>
      <c r="N4" s="56">
        <v>2016</v>
      </c>
      <c r="O4" s="57">
        <v>2017</v>
      </c>
      <c r="P4" s="57" t="s">
        <v>38</v>
      </c>
      <c r="Q4" s="45" t="s">
        <v>35</v>
      </c>
      <c r="R4" s="45" t="s">
        <v>36</v>
      </c>
      <c r="S4" s="45" t="s">
        <v>24</v>
      </c>
      <c r="T4" s="45" t="s">
        <v>9</v>
      </c>
      <c r="U4" s="45" t="s">
        <v>6</v>
      </c>
      <c r="V4" s="45" t="s">
        <v>37</v>
      </c>
      <c r="W4" s="64" t="s">
        <v>39</v>
      </c>
    </row>
    <row r="5" spans="1:23" x14ac:dyDescent="0.2">
      <c r="A5" s="145" t="s">
        <v>5</v>
      </c>
      <c r="B5" s="11" t="s">
        <v>16</v>
      </c>
      <c r="C5" s="49">
        <v>0.57969000000000004</v>
      </c>
      <c r="D5" s="49">
        <v>0.61446999999999996</v>
      </c>
      <c r="E5" s="49">
        <v>0.56577999999999995</v>
      </c>
      <c r="F5" s="49">
        <v>0.50466999999999995</v>
      </c>
      <c r="G5" s="49">
        <v>0.58023999999999998</v>
      </c>
      <c r="H5" s="49">
        <v>0.50795999999999997</v>
      </c>
      <c r="I5" s="49">
        <v>0.36491000000000001</v>
      </c>
      <c r="J5" s="49">
        <v>0.47159000000000001</v>
      </c>
      <c r="K5" s="49">
        <v>0.37996000000000002</v>
      </c>
      <c r="L5" s="49">
        <v>0.26812000000000002</v>
      </c>
      <c r="M5" s="49">
        <v>0.27743000000000001</v>
      </c>
      <c r="N5" s="49">
        <v>0.22627</v>
      </c>
      <c r="O5" s="59">
        <v>0.24138000000000001</v>
      </c>
      <c r="P5" s="106">
        <f>(O5-N5)/N5</f>
        <v>6.6778627303663823E-2</v>
      </c>
      <c r="Q5" s="41">
        <f t="shared" ref="Q5:Q17" si="0">(N5-M5)/M5</f>
        <v>-0.18440687741051801</v>
      </c>
      <c r="R5" s="41">
        <f t="shared" ref="R5:R17" si="1">(N5-L5)/L5</f>
        <v>-0.15608682679397293</v>
      </c>
      <c r="S5" s="41">
        <f t="shared" ref="S5:S17" si="2">(K5-C5)/C5</f>
        <v>-0.3445462229812486</v>
      </c>
      <c r="T5" s="41">
        <f t="shared" ref="T5:T17" si="3">(L5-C5)/C5</f>
        <v>-0.5374769273232245</v>
      </c>
      <c r="U5" s="41">
        <f t="shared" ref="U5:U17" si="4">(M5-C5)/C5</f>
        <v>-0.52141661922751814</v>
      </c>
      <c r="V5" s="41">
        <f t="shared" ref="V5:V17" si="5">(N5-C5)/C5</f>
        <v>-0.60967068605634056</v>
      </c>
      <c r="W5" s="63">
        <f>(O5-C5)/C5</f>
        <v>-0.58360503027480204</v>
      </c>
    </row>
    <row r="6" spans="1:23" ht="22.5" x14ac:dyDescent="0.2">
      <c r="A6" s="146"/>
      <c r="B6" s="11" t="s">
        <v>17</v>
      </c>
      <c r="C6" s="49">
        <v>0.14776</v>
      </c>
      <c r="D6" s="49">
        <v>0.12647</v>
      </c>
      <c r="E6" s="49">
        <v>7.0900000000000005E-2</v>
      </c>
      <c r="F6" s="49">
        <v>9.4899999999999998E-2</v>
      </c>
      <c r="G6" s="49">
        <v>8.0879999999999994E-2</v>
      </c>
      <c r="H6" s="49">
        <v>5.2589999999999998E-2</v>
      </c>
      <c r="I6" s="49">
        <v>5.203E-2</v>
      </c>
      <c r="J6" s="49">
        <v>4.5330000000000002E-2</v>
      </c>
      <c r="K6" s="49">
        <v>2.6440000000000002E-2</v>
      </c>
      <c r="L6" s="49">
        <v>1.1129999999999999E-2</v>
      </c>
      <c r="M6" s="49">
        <v>1.26E-2</v>
      </c>
      <c r="N6" s="49">
        <v>1.311E-2</v>
      </c>
      <c r="O6" s="59">
        <v>1.3100000000000001E-2</v>
      </c>
      <c r="P6" s="106">
        <f t="shared" ref="P6:P16" si="6">(O6-N6)/N6</f>
        <v>-7.6277650648356923E-4</v>
      </c>
      <c r="Q6" s="41">
        <f t="shared" si="0"/>
        <v>4.0476190476190478E-2</v>
      </c>
      <c r="R6" s="41">
        <f t="shared" si="1"/>
        <v>0.17789757412398929</v>
      </c>
      <c r="S6" s="41">
        <f t="shared" si="2"/>
        <v>-0.82106118029236597</v>
      </c>
      <c r="T6" s="41">
        <f t="shared" si="3"/>
        <v>-0.92467514889009206</v>
      </c>
      <c r="U6" s="41">
        <f t="shared" si="4"/>
        <v>-0.91472658364916082</v>
      </c>
      <c r="V6" s="41">
        <f t="shared" si="5"/>
        <v>-0.91127504060638864</v>
      </c>
      <c r="W6" s="63">
        <f t="shared" ref="W6:W17" si="7">(O6-C6)/C6</f>
        <v>-0.91134271792095289</v>
      </c>
    </row>
    <row r="7" spans="1:23" ht="26.65" customHeight="1" x14ac:dyDescent="0.2">
      <c r="A7" s="146"/>
      <c r="B7" s="11" t="s">
        <v>25</v>
      </c>
      <c r="C7" s="49">
        <v>0.34866000000000003</v>
      </c>
      <c r="D7" s="49">
        <v>0.32153999999999999</v>
      </c>
      <c r="E7" s="49">
        <v>0.29073000000000004</v>
      </c>
      <c r="F7" s="49">
        <v>0.24970999999999999</v>
      </c>
      <c r="G7" s="49">
        <v>0.18780999999999998</v>
      </c>
      <c r="H7" s="49">
        <v>0.21061000000000002</v>
      </c>
      <c r="I7" s="49">
        <v>0.21872999999999998</v>
      </c>
      <c r="J7" s="49">
        <v>0.23325000000000001</v>
      </c>
      <c r="K7" s="49">
        <v>0.19112999999999999</v>
      </c>
      <c r="L7" s="49">
        <v>0.19012000000000001</v>
      </c>
      <c r="M7" s="49">
        <v>0.18457999999999999</v>
      </c>
      <c r="N7" s="49">
        <v>0.19523000000000001</v>
      </c>
      <c r="O7" s="59">
        <v>0.30336999999999997</v>
      </c>
      <c r="P7" s="106">
        <f t="shared" si="6"/>
        <v>0.55391077191005456</v>
      </c>
      <c r="Q7" s="41">
        <f t="shared" si="0"/>
        <v>5.7698558890454117E-2</v>
      </c>
      <c r="R7" s="41">
        <f t="shared" si="1"/>
        <v>2.6877761413843904E-2</v>
      </c>
      <c r="S7" s="41">
        <f t="shared" si="2"/>
        <v>-0.45181552228532101</v>
      </c>
      <c r="T7" s="41">
        <f t="shared" si="3"/>
        <v>-0.45471232719554866</v>
      </c>
      <c r="U7" s="41">
        <f t="shared" si="4"/>
        <v>-0.47060173234669883</v>
      </c>
      <c r="V7" s="41">
        <f t="shared" si="5"/>
        <v>-0.44005621522400046</v>
      </c>
      <c r="W7" s="63">
        <f t="shared" si="7"/>
        <v>-0.12989732117248909</v>
      </c>
    </row>
    <row r="8" spans="1:23" x14ac:dyDescent="0.2">
      <c r="A8" s="146"/>
      <c r="B8" s="12" t="s">
        <v>26</v>
      </c>
      <c r="C8" s="49">
        <v>0.11142000000000001</v>
      </c>
      <c r="D8" s="49">
        <v>0.1061</v>
      </c>
      <c r="E8" s="49">
        <v>0.10944</v>
      </c>
      <c r="F8" s="49">
        <v>0.11065999999999999</v>
      </c>
      <c r="G8" s="49">
        <v>8.4659999999999999E-2</v>
      </c>
      <c r="H8" s="49">
        <v>8.9679999999999996E-2</v>
      </c>
      <c r="I8" s="49">
        <v>9.3479999999999994E-2</v>
      </c>
      <c r="J8" s="49">
        <v>8.8010000000000005E-2</v>
      </c>
      <c r="K8" s="49">
        <v>8.1019999999999995E-2</v>
      </c>
      <c r="L8" s="49">
        <v>8.4820000000000007E-2</v>
      </c>
      <c r="M8" s="49">
        <v>7.9339999999999994E-2</v>
      </c>
      <c r="N8" s="49">
        <v>7.6829999999999996E-2</v>
      </c>
      <c r="O8" s="59">
        <v>8.2549999999999998E-2</v>
      </c>
      <c r="P8" s="106">
        <f t="shared" si="6"/>
        <v>7.4450084602368904E-2</v>
      </c>
      <c r="Q8" s="41">
        <f t="shared" si="0"/>
        <v>-3.1635996975044094E-2</v>
      </c>
      <c r="R8" s="41">
        <f t="shared" si="1"/>
        <v>-9.419948125442125E-2</v>
      </c>
      <c r="S8" s="41">
        <f t="shared" si="2"/>
        <v>-0.27284150062825352</v>
      </c>
      <c r="T8" s="41">
        <f t="shared" si="3"/>
        <v>-0.23873631304972176</v>
      </c>
      <c r="U8" s="41">
        <f t="shared" si="4"/>
        <v>-0.28791958355770964</v>
      </c>
      <c r="V8" s="41">
        <f t="shared" si="5"/>
        <v>-0.31044695745826612</v>
      </c>
      <c r="W8" s="63">
        <f t="shared" si="7"/>
        <v>-0.25910967510321314</v>
      </c>
    </row>
    <row r="9" spans="1:23" ht="24.75" customHeight="1" x14ac:dyDescent="0.2">
      <c r="A9" s="146"/>
      <c r="B9" s="11" t="s">
        <v>27</v>
      </c>
      <c r="C9" s="49">
        <v>0.28891</v>
      </c>
      <c r="D9" s="49">
        <v>0.28209999999999996</v>
      </c>
      <c r="E9" s="49">
        <v>0.26665000000000005</v>
      </c>
      <c r="F9" s="49">
        <v>0.25470999999999999</v>
      </c>
      <c r="G9" s="49">
        <v>0.25264000000000003</v>
      </c>
      <c r="H9" s="49">
        <v>0.25158000000000003</v>
      </c>
      <c r="I9" s="49">
        <v>0.24001</v>
      </c>
      <c r="J9" s="49">
        <v>0.22132999999999997</v>
      </c>
      <c r="K9" s="49">
        <v>0.17688999999999999</v>
      </c>
      <c r="L9" s="49">
        <v>0.18487999999999999</v>
      </c>
      <c r="M9" s="49">
        <v>0.16299000000000002</v>
      </c>
      <c r="N9" s="49">
        <v>0.16811000000000001</v>
      </c>
      <c r="O9" s="59">
        <v>0.18780000000000002</v>
      </c>
      <c r="P9" s="106">
        <f t="shared" si="6"/>
        <v>0.11712569151151039</v>
      </c>
      <c r="Q9" s="41">
        <f t="shared" si="0"/>
        <v>3.1412970120866218E-2</v>
      </c>
      <c r="R9" s="41">
        <f t="shared" si="1"/>
        <v>-9.0707485936823776E-2</v>
      </c>
      <c r="S9" s="41">
        <f t="shared" si="2"/>
        <v>-0.38773320411200723</v>
      </c>
      <c r="T9" s="41">
        <f t="shared" si="3"/>
        <v>-0.36007753279568033</v>
      </c>
      <c r="U9" s="41">
        <f t="shared" si="4"/>
        <v>-0.43584507286006013</v>
      </c>
      <c r="V9" s="41">
        <f t="shared" si="5"/>
        <v>-0.41812329099027373</v>
      </c>
      <c r="W9" s="63">
        <f t="shared" si="7"/>
        <v>-0.34997057907306767</v>
      </c>
    </row>
    <row r="10" spans="1:23" x14ac:dyDescent="0.2">
      <c r="A10" s="147"/>
      <c r="B10" s="13" t="s">
        <v>19</v>
      </c>
      <c r="C10" s="50">
        <f t="shared" ref="C10:O10" si="8">C5+C6+C7+C8+C9</f>
        <v>1.4764400000000002</v>
      </c>
      <c r="D10" s="50">
        <f t="shared" si="8"/>
        <v>1.45068</v>
      </c>
      <c r="E10" s="50">
        <f t="shared" si="8"/>
        <v>1.3035000000000001</v>
      </c>
      <c r="F10" s="50">
        <f t="shared" si="8"/>
        <v>1.2146499999999998</v>
      </c>
      <c r="G10" s="50">
        <f t="shared" si="8"/>
        <v>1.1862299999999999</v>
      </c>
      <c r="H10" s="50">
        <f t="shared" si="8"/>
        <v>1.1124200000000002</v>
      </c>
      <c r="I10" s="50">
        <f t="shared" si="8"/>
        <v>0.96916000000000002</v>
      </c>
      <c r="J10" s="50">
        <f t="shared" si="8"/>
        <v>1.05951</v>
      </c>
      <c r="K10" s="50">
        <f t="shared" si="8"/>
        <v>0.85543999999999998</v>
      </c>
      <c r="L10" s="50">
        <f t="shared" si="8"/>
        <v>0.73906999999999989</v>
      </c>
      <c r="M10" s="50">
        <f t="shared" si="8"/>
        <v>0.71693999999999991</v>
      </c>
      <c r="N10" s="50">
        <f t="shared" si="8"/>
        <v>0.67954999999999999</v>
      </c>
      <c r="O10" s="50">
        <f t="shared" si="8"/>
        <v>0.82820000000000005</v>
      </c>
      <c r="P10" s="108">
        <f>(O10-N10)/N10</f>
        <v>0.21874770068427646</v>
      </c>
      <c r="Q10" s="52">
        <f t="shared" si="0"/>
        <v>-5.2152202415822704E-2</v>
      </c>
      <c r="R10" s="52">
        <f t="shared" si="1"/>
        <v>-8.0533643633214594E-2</v>
      </c>
      <c r="S10" s="52">
        <f t="shared" si="2"/>
        <v>-0.4206063233182521</v>
      </c>
      <c r="T10" s="52">
        <f t="shared" si="3"/>
        <v>-0.49942429086180284</v>
      </c>
      <c r="U10" s="52">
        <f t="shared" si="4"/>
        <v>-0.51441304760098627</v>
      </c>
      <c r="V10" s="52">
        <f t="shared" si="5"/>
        <v>-0.5397374766329821</v>
      </c>
      <c r="W10" s="61">
        <f t="shared" si="7"/>
        <v>-0.43905610793530386</v>
      </c>
    </row>
    <row r="11" spans="1:23" ht="20.45" customHeight="1" x14ac:dyDescent="0.2">
      <c r="A11" s="141" t="s">
        <v>23</v>
      </c>
      <c r="B11" s="12" t="s">
        <v>8</v>
      </c>
      <c r="C11" s="49">
        <v>3.1964200000000003</v>
      </c>
      <c r="D11" s="49">
        <v>3.5520899999999997</v>
      </c>
      <c r="E11" s="49">
        <v>3.7030500000000002</v>
      </c>
      <c r="F11" s="49">
        <v>4.6660199999999996</v>
      </c>
      <c r="G11" s="49">
        <v>4.5465800000000005</v>
      </c>
      <c r="H11" s="49">
        <v>4.4097100000000005</v>
      </c>
      <c r="I11" s="49">
        <v>4.3505200000000004</v>
      </c>
      <c r="J11" s="49">
        <v>4.4723799999999994</v>
      </c>
      <c r="K11" s="49">
        <v>4.5665899999999997</v>
      </c>
      <c r="L11" s="49">
        <v>4.78789</v>
      </c>
      <c r="M11" s="49">
        <v>4.69529</v>
      </c>
      <c r="N11" s="49">
        <v>3.9300399999999995</v>
      </c>
      <c r="O11" s="59">
        <v>3.7829099999999998</v>
      </c>
      <c r="P11" s="106">
        <f t="shared" si="6"/>
        <v>-3.743727799208145E-2</v>
      </c>
      <c r="Q11" s="41">
        <f t="shared" si="0"/>
        <v>-0.16298247818558606</v>
      </c>
      <c r="R11" s="41">
        <f t="shared" si="1"/>
        <v>-0.17917078295449571</v>
      </c>
      <c r="S11" s="41">
        <f t="shared" si="2"/>
        <v>0.42865768578597285</v>
      </c>
      <c r="T11" s="41">
        <f t="shared" si="3"/>
        <v>0.49789139099367402</v>
      </c>
      <c r="U11" s="41">
        <f t="shared" si="4"/>
        <v>0.46892148090676433</v>
      </c>
      <c r="V11" s="41">
        <f t="shared" si="5"/>
        <v>0.2295130176885388</v>
      </c>
      <c r="W11" s="63">
        <f>(O11-C11)/C11</f>
        <v>0.18348339705045003</v>
      </c>
    </row>
    <row r="12" spans="1:23" ht="20.45" customHeight="1" x14ac:dyDescent="0.2">
      <c r="A12" s="142"/>
      <c r="B12" s="12" t="s">
        <v>21</v>
      </c>
      <c r="C12" s="49">
        <v>0.11973</v>
      </c>
      <c r="D12" s="49">
        <v>0.11567</v>
      </c>
      <c r="E12" s="49">
        <v>0.11844</v>
      </c>
      <c r="F12" s="49">
        <v>0.12011999999999999</v>
      </c>
      <c r="G12" s="49">
        <v>9.2939999999999995E-2</v>
      </c>
      <c r="H12" s="49">
        <v>9.9569999999999992E-2</v>
      </c>
      <c r="I12" s="49">
        <v>0.10166</v>
      </c>
      <c r="J12" s="49">
        <v>9.5710000000000003E-2</v>
      </c>
      <c r="K12" s="49">
        <v>8.838E-2</v>
      </c>
      <c r="L12" s="49">
        <v>9.2270000000000005E-2</v>
      </c>
      <c r="M12" s="49">
        <v>8.6379999999999998E-2</v>
      </c>
      <c r="N12" s="49">
        <v>8.3680000000000004E-2</v>
      </c>
      <c r="O12" s="59">
        <v>9.11E-2</v>
      </c>
      <c r="P12" s="106">
        <f t="shared" si="6"/>
        <v>8.8671128107074518E-2</v>
      </c>
      <c r="Q12" s="41">
        <f t="shared" si="0"/>
        <v>-3.1257235471173817E-2</v>
      </c>
      <c r="R12" s="41">
        <f t="shared" si="1"/>
        <v>-9.3096347675300742E-2</v>
      </c>
      <c r="S12" s="41">
        <f t="shared" si="2"/>
        <v>-0.26183913806063647</v>
      </c>
      <c r="T12" s="41">
        <f t="shared" si="3"/>
        <v>-0.22934936941451597</v>
      </c>
      <c r="U12" s="41">
        <f t="shared" si="4"/>
        <v>-0.27854338929257499</v>
      </c>
      <c r="V12" s="41">
        <f t="shared" si="5"/>
        <v>-0.30109412845569195</v>
      </c>
      <c r="W12" s="63">
        <f t="shared" si="7"/>
        <v>-0.23912135638520005</v>
      </c>
    </row>
    <row r="13" spans="1:23" s="14" customFormat="1" ht="22.15" customHeight="1" x14ac:dyDescent="0.2">
      <c r="A13" s="143"/>
      <c r="B13" s="13" t="s">
        <v>19</v>
      </c>
      <c r="C13" s="50">
        <f t="shared" ref="C13:O13" si="9">C11+C12</f>
        <v>3.3161500000000004</v>
      </c>
      <c r="D13" s="50">
        <f t="shared" si="9"/>
        <v>3.6677599999999999</v>
      </c>
      <c r="E13" s="50">
        <f t="shared" si="9"/>
        <v>3.8214900000000003</v>
      </c>
      <c r="F13" s="50">
        <f t="shared" si="9"/>
        <v>4.7861399999999996</v>
      </c>
      <c r="G13" s="50">
        <f t="shared" si="9"/>
        <v>4.6395200000000001</v>
      </c>
      <c r="H13" s="50">
        <f t="shared" si="9"/>
        <v>4.5092800000000004</v>
      </c>
      <c r="I13" s="50">
        <f t="shared" si="9"/>
        <v>4.4521800000000002</v>
      </c>
      <c r="J13" s="50">
        <f t="shared" si="9"/>
        <v>4.5680899999999998</v>
      </c>
      <c r="K13" s="50">
        <f t="shared" si="9"/>
        <v>4.6549699999999996</v>
      </c>
      <c r="L13" s="50">
        <f t="shared" si="9"/>
        <v>4.8801600000000001</v>
      </c>
      <c r="M13" s="50">
        <f t="shared" si="9"/>
        <v>4.7816700000000001</v>
      </c>
      <c r="N13" s="50">
        <f t="shared" si="9"/>
        <v>4.0137199999999993</v>
      </c>
      <c r="O13" s="50">
        <f t="shared" si="9"/>
        <v>3.8740099999999997</v>
      </c>
      <c r="P13" s="107">
        <f t="shared" si="6"/>
        <v>-3.4808108188911925E-2</v>
      </c>
      <c r="Q13" s="52">
        <f t="shared" si="0"/>
        <v>-0.16060288560272892</v>
      </c>
      <c r="R13" s="52">
        <f t="shared" si="1"/>
        <v>-0.17754335923412362</v>
      </c>
      <c r="S13" s="52">
        <f t="shared" si="2"/>
        <v>0.4037272137870721</v>
      </c>
      <c r="T13" s="52">
        <f t="shared" si="3"/>
        <v>0.47163427468600622</v>
      </c>
      <c r="U13" s="52">
        <f t="shared" si="4"/>
        <v>0.44193417064969909</v>
      </c>
      <c r="V13" s="52">
        <f t="shared" si="5"/>
        <v>0.21035538199417964</v>
      </c>
      <c r="W13" s="65">
        <f t="shared" si="7"/>
        <v>0.16822520091069443</v>
      </c>
    </row>
    <row r="14" spans="1:23" x14ac:dyDescent="0.2">
      <c r="A14" s="151" t="s">
        <v>28</v>
      </c>
      <c r="B14" s="151"/>
      <c r="C14" s="51">
        <v>4.9966900000000001</v>
      </c>
      <c r="D14" s="51">
        <v>4.85189</v>
      </c>
      <c r="E14" s="51">
        <v>5.2426500000000003</v>
      </c>
      <c r="F14" s="51">
        <v>5.5885400000000001</v>
      </c>
      <c r="G14" s="51">
        <v>3.6771500000000001</v>
      </c>
      <c r="H14" s="51">
        <v>3.64398</v>
      </c>
      <c r="I14" s="51">
        <v>3.9499500000000003</v>
      </c>
      <c r="J14" s="51">
        <v>4.1978299999999997</v>
      </c>
      <c r="K14" s="51">
        <v>4.58507</v>
      </c>
      <c r="L14" s="51">
        <v>4.3735199999999992</v>
      </c>
      <c r="M14" s="51">
        <v>4.2130200000000002</v>
      </c>
      <c r="N14" s="51">
        <v>4.3139099999999999</v>
      </c>
      <c r="O14" s="58">
        <v>4.8063900000000004</v>
      </c>
      <c r="P14" s="109">
        <f t="shared" si="6"/>
        <v>0.11416093520727147</v>
      </c>
      <c r="Q14" s="53">
        <f t="shared" si="0"/>
        <v>2.3947192275374837E-2</v>
      </c>
      <c r="R14" s="53">
        <f t="shared" si="1"/>
        <v>-1.3629753608077541E-2</v>
      </c>
      <c r="S14" s="53">
        <f t="shared" si="2"/>
        <v>-8.2378534589898536E-2</v>
      </c>
      <c r="T14" s="53">
        <f t="shared" si="3"/>
        <v>-0.12471656236428533</v>
      </c>
      <c r="U14" s="53">
        <f t="shared" si="4"/>
        <v>-0.15683782664123647</v>
      </c>
      <c r="V14" s="53">
        <f t="shared" si="5"/>
        <v>-0.13664645995649122</v>
      </c>
      <c r="W14" s="60">
        <f t="shared" si="7"/>
        <v>-3.8085212410615764E-2</v>
      </c>
    </row>
    <row r="15" spans="1:23" x14ac:dyDescent="0.2">
      <c r="A15" s="152" t="s">
        <v>22</v>
      </c>
      <c r="B15" s="153"/>
      <c r="C15" s="51">
        <v>6.80145</v>
      </c>
      <c r="D15" s="51">
        <v>6.7943699999999998</v>
      </c>
      <c r="E15" s="51">
        <v>6.5827099999999996</v>
      </c>
      <c r="F15" s="51">
        <v>6.3731300000000006</v>
      </c>
      <c r="G15" s="51">
        <v>6.3533900000000001</v>
      </c>
      <c r="H15" s="51">
        <v>6.5618300000000005</v>
      </c>
      <c r="I15" s="51">
        <v>6.54312</v>
      </c>
      <c r="J15" s="51">
        <v>6.4617400000000007</v>
      </c>
      <c r="K15" s="51">
        <v>6.4324200000000005</v>
      </c>
      <c r="L15" s="51">
        <v>6.4998500000000003</v>
      </c>
      <c r="M15" s="51">
        <v>6.5559499999999993</v>
      </c>
      <c r="N15" s="51">
        <v>6.4821799999999996</v>
      </c>
      <c r="O15" s="58">
        <v>6.46584</v>
      </c>
      <c r="P15" s="109">
        <f t="shared" si="6"/>
        <v>-2.5207569058556811E-3</v>
      </c>
      <c r="Q15" s="53">
        <f t="shared" si="0"/>
        <v>-1.1252373797847708E-2</v>
      </c>
      <c r="R15" s="53">
        <f t="shared" si="1"/>
        <v>-2.7185242736371979E-3</v>
      </c>
      <c r="S15" s="53">
        <f t="shared" si="2"/>
        <v>-5.4257548022847997E-2</v>
      </c>
      <c r="T15" s="53">
        <f t="shared" si="3"/>
        <v>-4.4343485580280624E-2</v>
      </c>
      <c r="U15" s="53">
        <f t="shared" si="4"/>
        <v>-3.6095244396415573E-2</v>
      </c>
      <c r="V15" s="53">
        <f t="shared" si="5"/>
        <v>-4.6941461011990149E-2</v>
      </c>
      <c r="W15" s="60">
        <f t="shared" si="7"/>
        <v>-4.93438899058289E-2</v>
      </c>
    </row>
    <row r="16" spans="1:23" x14ac:dyDescent="0.2">
      <c r="A16" s="154" t="s">
        <v>18</v>
      </c>
      <c r="B16" s="154"/>
      <c r="C16" s="49">
        <v>0.45133000000000001</v>
      </c>
      <c r="D16" s="49">
        <v>0.46228000000000002</v>
      </c>
      <c r="E16" s="49">
        <v>0.44410000000000005</v>
      </c>
      <c r="F16" s="49">
        <v>0.39473000000000003</v>
      </c>
      <c r="G16" s="49">
        <v>0.34081</v>
      </c>
      <c r="H16" s="49">
        <v>0.33439999999999998</v>
      </c>
      <c r="I16" s="49">
        <v>0.31352999999999998</v>
      </c>
      <c r="J16" s="49">
        <v>0.29865000000000003</v>
      </c>
      <c r="K16" s="49">
        <v>0.28570000000000001</v>
      </c>
      <c r="L16" s="49">
        <v>0.28874</v>
      </c>
      <c r="M16" s="49">
        <v>0.26318999999999998</v>
      </c>
      <c r="N16" s="49">
        <v>0.26613999999999999</v>
      </c>
      <c r="O16" s="58">
        <v>0.34225</v>
      </c>
      <c r="P16" s="109">
        <f t="shared" si="6"/>
        <v>0.28597730517772607</v>
      </c>
      <c r="Q16" s="41">
        <f t="shared" si="0"/>
        <v>1.1208632546829319E-2</v>
      </c>
      <c r="R16" s="41">
        <f t="shared" si="1"/>
        <v>-7.8271108956154356E-2</v>
      </c>
      <c r="S16" s="41">
        <f t="shared" si="2"/>
        <v>-0.36698203088649101</v>
      </c>
      <c r="T16" s="41">
        <f t="shared" si="3"/>
        <v>-0.36024638291272465</v>
      </c>
      <c r="U16" s="41">
        <f t="shared" si="4"/>
        <v>-0.41685684532382078</v>
      </c>
      <c r="V16" s="41">
        <f t="shared" si="5"/>
        <v>-0.41032060798085662</v>
      </c>
      <c r="W16" s="60">
        <f t="shared" si="7"/>
        <v>-0.24168568453238209</v>
      </c>
    </row>
    <row r="17" spans="1:23" ht="15.75" x14ac:dyDescent="0.2">
      <c r="A17" s="155" t="s">
        <v>20</v>
      </c>
      <c r="B17" s="155"/>
      <c r="C17" s="46">
        <f t="shared" ref="C17:O17" si="10">C10+C13+C14+C15+C16</f>
        <v>17.042059999999999</v>
      </c>
      <c r="D17" s="46">
        <f t="shared" si="10"/>
        <v>17.226980000000001</v>
      </c>
      <c r="E17" s="46">
        <f t="shared" si="10"/>
        <v>17.394449999999999</v>
      </c>
      <c r="F17" s="46">
        <f t="shared" si="10"/>
        <v>18.357189999999999</v>
      </c>
      <c r="G17" s="46">
        <f t="shared" si="10"/>
        <v>16.197100000000002</v>
      </c>
      <c r="H17" s="46">
        <f t="shared" si="10"/>
        <v>16.161909999999999</v>
      </c>
      <c r="I17" s="46">
        <f t="shared" si="10"/>
        <v>16.22794</v>
      </c>
      <c r="J17" s="46">
        <f t="shared" si="10"/>
        <v>16.585819999999998</v>
      </c>
      <c r="K17" s="46">
        <f t="shared" si="10"/>
        <v>16.813599999999997</v>
      </c>
      <c r="L17" s="46">
        <f t="shared" si="10"/>
        <v>16.78134</v>
      </c>
      <c r="M17" s="46">
        <f t="shared" si="10"/>
        <v>16.53077</v>
      </c>
      <c r="N17" s="46">
        <f t="shared" si="10"/>
        <v>15.755499999999998</v>
      </c>
      <c r="O17" s="46">
        <f t="shared" si="10"/>
        <v>16.316690000000001</v>
      </c>
      <c r="P17" s="107">
        <f>(O17-N17)/N17</f>
        <v>3.5618672844403766E-2</v>
      </c>
      <c r="Q17" s="54">
        <f t="shared" si="0"/>
        <v>-4.6898601819516127E-2</v>
      </c>
      <c r="R17" s="54">
        <f t="shared" si="1"/>
        <v>-6.1129802506832129E-2</v>
      </c>
      <c r="S17" s="55">
        <f t="shared" si="2"/>
        <v>-1.3405656358445041E-2</v>
      </c>
      <c r="T17" s="55">
        <f t="shared" si="3"/>
        <v>-1.5298620002511386E-2</v>
      </c>
      <c r="U17" s="55">
        <f t="shared" si="4"/>
        <v>-3.0001654729533807E-2</v>
      </c>
      <c r="V17" s="55">
        <f t="shared" si="5"/>
        <v>-7.5493220889962923E-2</v>
      </c>
      <c r="W17" s="65">
        <f t="shared" si="7"/>
        <v>-4.2563516382409058E-2</v>
      </c>
    </row>
    <row r="18" spans="1:23" x14ac:dyDescent="0.2">
      <c r="A18" s="15"/>
      <c r="B18" s="1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0"/>
      <c r="P18" s="40"/>
      <c r="Q18" s="40"/>
      <c r="R18" s="40"/>
      <c r="S18" s="40"/>
      <c r="T18" s="43"/>
      <c r="U18" s="43"/>
    </row>
    <row r="19" spans="1:23" x14ac:dyDescent="0.2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8"/>
      <c r="N19" s="48"/>
      <c r="O19" s="43"/>
      <c r="P19" s="43"/>
      <c r="Q19" s="43"/>
      <c r="R19" s="43"/>
      <c r="S19" s="43"/>
      <c r="T19" s="43"/>
      <c r="U19" s="43"/>
    </row>
    <row r="20" spans="1:23" ht="15.75" x14ac:dyDescent="0.25">
      <c r="A20" s="9" t="s">
        <v>34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3" x14ac:dyDescent="0.2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3" ht="15" customHeight="1" x14ac:dyDescent="0.2">
      <c r="A22" s="144" t="s">
        <v>2</v>
      </c>
      <c r="B22" s="144" t="s">
        <v>3</v>
      </c>
      <c r="C22" s="148" t="s">
        <v>14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43"/>
      <c r="Q22" s="43"/>
      <c r="R22" s="43"/>
      <c r="S22" s="43"/>
      <c r="T22" s="43"/>
      <c r="U22" s="43"/>
    </row>
    <row r="23" spans="1:23" x14ac:dyDescent="0.2">
      <c r="A23" s="144"/>
      <c r="B23" s="144"/>
      <c r="C23" s="44">
        <v>2005</v>
      </c>
      <c r="D23" s="44">
        <v>2006</v>
      </c>
      <c r="E23" s="44">
        <v>2007</v>
      </c>
      <c r="F23" s="44">
        <v>2008</v>
      </c>
      <c r="G23" s="44">
        <v>2009</v>
      </c>
      <c r="H23" s="44">
        <v>2010</v>
      </c>
      <c r="I23" s="44">
        <v>2011</v>
      </c>
      <c r="J23" s="44">
        <v>2012</v>
      </c>
      <c r="K23" s="44">
        <v>2013</v>
      </c>
      <c r="L23" s="44">
        <v>2014</v>
      </c>
      <c r="M23" s="44">
        <v>2015</v>
      </c>
      <c r="N23" s="44">
        <v>2016</v>
      </c>
      <c r="O23" s="44">
        <v>2017</v>
      </c>
      <c r="P23" s="43"/>
      <c r="Q23" s="43"/>
      <c r="R23" s="43"/>
      <c r="S23" s="43"/>
      <c r="T23" s="43"/>
      <c r="U23" s="43"/>
    </row>
    <row r="24" spans="1:23" x14ac:dyDescent="0.2">
      <c r="A24" s="145" t="s">
        <v>5</v>
      </c>
      <c r="B24" s="11" t="s">
        <v>16</v>
      </c>
      <c r="C24" s="41">
        <f>C5/C$17</f>
        <v>3.4015254024454794E-2</v>
      </c>
      <c r="D24" s="41">
        <f t="shared" ref="D24:M24" si="11">D5/D$17</f>
        <v>3.5669049363266224E-2</v>
      </c>
      <c r="E24" s="41">
        <f t="shared" si="11"/>
        <v>3.2526466775322012E-2</v>
      </c>
      <c r="F24" s="41">
        <f t="shared" si="11"/>
        <v>2.7491680371560134E-2</v>
      </c>
      <c r="G24" s="41">
        <f t="shared" si="11"/>
        <v>3.5823696834618536E-2</v>
      </c>
      <c r="H24" s="41">
        <f t="shared" si="11"/>
        <v>3.1429453573247224E-2</v>
      </c>
      <c r="I24" s="41">
        <f t="shared" si="11"/>
        <v>2.2486526324351705E-2</v>
      </c>
      <c r="J24" s="41">
        <f t="shared" si="11"/>
        <v>2.8433324369853286E-2</v>
      </c>
      <c r="K24" s="41">
        <f t="shared" si="11"/>
        <v>2.2598372745872394E-2</v>
      </c>
      <c r="L24" s="41">
        <f t="shared" si="11"/>
        <v>1.5977269991550139E-2</v>
      </c>
      <c r="M24" s="41">
        <f t="shared" si="11"/>
        <v>1.6782642308857967E-2</v>
      </c>
      <c r="N24" s="41">
        <f t="shared" ref="N24:O36" si="12">N5/N$17</f>
        <v>1.4361334137285395E-2</v>
      </c>
      <c r="O24" s="41">
        <f t="shared" si="12"/>
        <v>1.4793441561983466E-2</v>
      </c>
      <c r="P24" s="43"/>
      <c r="Q24" s="43"/>
      <c r="R24" s="43"/>
      <c r="S24" s="43"/>
      <c r="T24" s="43"/>
      <c r="U24" s="43"/>
    </row>
    <row r="25" spans="1:23" ht="22.5" x14ac:dyDescent="0.2">
      <c r="A25" s="146"/>
      <c r="B25" s="11" t="s">
        <v>17</v>
      </c>
      <c r="C25" s="41">
        <f t="shared" ref="C25:M36" si="13">C6/C$17</f>
        <v>8.6703133306654245E-3</v>
      </c>
      <c r="D25" s="41">
        <f t="shared" si="13"/>
        <v>7.3413912363049123E-3</v>
      </c>
      <c r="E25" s="41">
        <f t="shared" si="13"/>
        <v>4.0760127511936285E-3</v>
      </c>
      <c r="F25" s="41">
        <f t="shared" si="13"/>
        <v>5.1696365293380959E-3</v>
      </c>
      <c r="G25" s="41">
        <f t="shared" si="13"/>
        <v>4.9934864883219828E-3</v>
      </c>
      <c r="H25" s="41">
        <f t="shared" si="13"/>
        <v>3.2539470891744852E-3</v>
      </c>
      <c r="I25" s="41">
        <f t="shared" si="13"/>
        <v>3.2061986918857231E-3</v>
      </c>
      <c r="J25" s="41">
        <f t="shared" si="13"/>
        <v>2.733057515395682E-3</v>
      </c>
      <c r="K25" s="41">
        <f t="shared" si="13"/>
        <v>1.5725365180568115E-3</v>
      </c>
      <c r="L25" s="41">
        <f t="shared" si="13"/>
        <v>6.6323666644022461E-4</v>
      </c>
      <c r="M25" s="41">
        <f t="shared" si="13"/>
        <v>7.6221494824500009E-4</v>
      </c>
      <c r="N25" s="41">
        <f t="shared" si="12"/>
        <v>8.3209038113674604E-4</v>
      </c>
      <c r="O25" s="41">
        <f t="shared" si="12"/>
        <v>8.0285891317417933E-4</v>
      </c>
      <c r="P25" s="43"/>
      <c r="Q25" s="43"/>
      <c r="R25" s="43"/>
      <c r="S25" s="43"/>
      <c r="T25" s="43"/>
      <c r="U25" s="43"/>
    </row>
    <row r="26" spans="1:23" ht="22.5" x14ac:dyDescent="0.2">
      <c r="A26" s="146"/>
      <c r="B26" s="11" t="s">
        <v>25</v>
      </c>
      <c r="C26" s="41">
        <f t="shared" si="13"/>
        <v>2.0458794300689004E-2</v>
      </c>
      <c r="D26" s="41">
        <f t="shared" si="13"/>
        <v>1.866490818471955E-2</v>
      </c>
      <c r="E26" s="41">
        <f t="shared" si="13"/>
        <v>1.6713951863956609E-2</v>
      </c>
      <c r="F26" s="41">
        <f t="shared" si="13"/>
        <v>1.360284444405707E-2</v>
      </c>
      <c r="G26" s="41">
        <f t="shared" si="13"/>
        <v>1.1595285575812951E-2</v>
      </c>
      <c r="H26" s="41">
        <f t="shared" si="13"/>
        <v>1.3031256825461844E-2</v>
      </c>
      <c r="I26" s="41">
        <f t="shared" si="13"/>
        <v>1.3478605417569943E-2</v>
      </c>
      <c r="J26" s="41">
        <f t="shared" si="13"/>
        <v>1.4063217857181618E-2</v>
      </c>
      <c r="K26" s="41">
        <f t="shared" si="13"/>
        <v>1.1367583384878909E-2</v>
      </c>
      <c r="L26" s="41">
        <f t="shared" si="13"/>
        <v>1.1329250226739938E-2</v>
      </c>
      <c r="M26" s="41">
        <f t="shared" si="13"/>
        <v>1.1165844059290643E-2</v>
      </c>
      <c r="N26" s="41">
        <f t="shared" si="12"/>
        <v>1.2391228459902894E-2</v>
      </c>
      <c r="O26" s="41">
        <f t="shared" si="12"/>
        <v>1.8592618968675628E-2</v>
      </c>
      <c r="P26" s="43"/>
      <c r="Q26" s="43"/>
      <c r="R26" s="43"/>
      <c r="S26" s="43"/>
      <c r="T26" s="43"/>
      <c r="U26" s="43"/>
    </row>
    <row r="27" spans="1:23" x14ac:dyDescent="0.2">
      <c r="A27" s="146"/>
      <c r="B27" s="12" t="s">
        <v>26</v>
      </c>
      <c r="C27" s="41">
        <f t="shared" si="13"/>
        <v>6.5379420093580245E-3</v>
      </c>
      <c r="D27" s="41">
        <f t="shared" si="13"/>
        <v>6.1589437034233509E-3</v>
      </c>
      <c r="E27" s="41">
        <f t="shared" si="13"/>
        <v>6.291661995636539E-3</v>
      </c>
      <c r="F27" s="41">
        <f t="shared" si="13"/>
        <v>6.0281557253588375E-3</v>
      </c>
      <c r="G27" s="41">
        <f t="shared" si="13"/>
        <v>5.2268615986812445E-3</v>
      </c>
      <c r="H27" s="41">
        <f t="shared" si="13"/>
        <v>5.5488491149870284E-3</v>
      </c>
      <c r="I27" s="41">
        <f t="shared" si="13"/>
        <v>5.7604353972223214E-3</v>
      </c>
      <c r="J27" s="41">
        <f t="shared" si="13"/>
        <v>5.306339994043105E-3</v>
      </c>
      <c r="K27" s="41">
        <f t="shared" si="13"/>
        <v>4.8187181805205313E-3</v>
      </c>
      <c r="L27" s="41">
        <f t="shared" si="13"/>
        <v>5.0544235442461687E-3</v>
      </c>
      <c r="M27" s="41">
        <f t="shared" si="13"/>
        <v>4.7995344439490713E-3</v>
      </c>
      <c r="N27" s="41">
        <f t="shared" si="12"/>
        <v>4.8763923709180925E-3</v>
      </c>
      <c r="O27" s="41">
        <f t="shared" si="12"/>
        <v>5.0592368917960684E-3</v>
      </c>
      <c r="P27" s="43"/>
      <c r="Q27" s="43"/>
      <c r="R27" s="43"/>
      <c r="S27" s="43"/>
      <c r="T27" s="43"/>
      <c r="U27" s="43"/>
    </row>
    <row r="28" spans="1:23" ht="22.5" x14ac:dyDescent="0.2">
      <c r="A28" s="146"/>
      <c r="B28" s="11" t="s">
        <v>27</v>
      </c>
      <c r="C28" s="41">
        <f t="shared" si="13"/>
        <v>1.6952762752859691E-2</v>
      </c>
      <c r="D28" s="41">
        <f t="shared" si="13"/>
        <v>1.6375476142655297E-2</v>
      </c>
      <c r="E28" s="41">
        <f t="shared" si="13"/>
        <v>1.5329602258191553E-2</v>
      </c>
      <c r="F28" s="41">
        <f t="shared" si="13"/>
        <v>1.3875217285434208E-2</v>
      </c>
      <c r="G28" s="41">
        <f t="shared" si="13"/>
        <v>1.5597853936815849E-2</v>
      </c>
      <c r="H28" s="41">
        <f t="shared" si="13"/>
        <v>1.5566229486490151E-2</v>
      </c>
      <c r="I28" s="41">
        <f t="shared" si="13"/>
        <v>1.4789924044579903E-2</v>
      </c>
      <c r="J28" s="41">
        <f t="shared" si="13"/>
        <v>1.334453165414794E-2</v>
      </c>
      <c r="K28" s="41">
        <f t="shared" si="13"/>
        <v>1.0520649950040444E-2</v>
      </c>
      <c r="L28" s="41">
        <f t="shared" si="13"/>
        <v>1.1016998642539869E-2</v>
      </c>
      <c r="M28" s="41">
        <f t="shared" si="13"/>
        <v>9.8597947947978229E-3</v>
      </c>
      <c r="N28" s="41">
        <f t="shared" si="12"/>
        <v>1.0669924788169213E-2</v>
      </c>
      <c r="O28" s="41">
        <f t="shared" si="12"/>
        <v>1.1509687320161137E-2</v>
      </c>
      <c r="P28" s="43"/>
      <c r="Q28" s="43"/>
      <c r="R28" s="43"/>
      <c r="S28" s="43"/>
      <c r="T28" s="43"/>
      <c r="U28" s="43"/>
    </row>
    <row r="29" spans="1:23" x14ac:dyDescent="0.2">
      <c r="A29" s="147"/>
      <c r="B29" s="13" t="s">
        <v>19</v>
      </c>
      <c r="C29" s="42">
        <f t="shared" si="13"/>
        <v>8.6635066418026943E-2</v>
      </c>
      <c r="D29" s="42">
        <f t="shared" si="13"/>
        <v>8.420976863036933E-2</v>
      </c>
      <c r="E29" s="42">
        <f t="shared" si="13"/>
        <v>7.4937695644300348E-2</v>
      </c>
      <c r="F29" s="42">
        <f t="shared" si="13"/>
        <v>6.6167534355748334E-2</v>
      </c>
      <c r="G29" s="42">
        <f t="shared" si="13"/>
        <v>7.3237184434250563E-2</v>
      </c>
      <c r="H29" s="42">
        <f t="shared" si="13"/>
        <v>6.8829736089360744E-2</v>
      </c>
      <c r="I29" s="42">
        <f t="shared" si="13"/>
        <v>5.97216898756096E-2</v>
      </c>
      <c r="J29" s="42">
        <f t="shared" si="13"/>
        <v>6.3880471390621626E-2</v>
      </c>
      <c r="K29" s="42">
        <f t="shared" si="13"/>
        <v>5.0877860779369087E-2</v>
      </c>
      <c r="L29" s="42">
        <f t="shared" si="13"/>
        <v>4.4041179071516334E-2</v>
      </c>
      <c r="M29" s="42">
        <f t="shared" si="13"/>
        <v>4.33700305551405E-2</v>
      </c>
      <c r="N29" s="42">
        <f t="shared" si="12"/>
        <v>4.3130970137412336E-2</v>
      </c>
      <c r="O29" s="42">
        <f t="shared" si="12"/>
        <v>5.0757843655790481E-2</v>
      </c>
      <c r="P29" s="43"/>
      <c r="Q29" s="43"/>
      <c r="R29" s="43"/>
      <c r="S29" s="43"/>
      <c r="T29" s="43"/>
      <c r="U29" s="43"/>
    </row>
    <row r="30" spans="1:23" x14ac:dyDescent="0.2">
      <c r="A30" s="141" t="s">
        <v>23</v>
      </c>
      <c r="B30" s="12" t="s">
        <v>8</v>
      </c>
      <c r="C30" s="41">
        <f t="shared" si="13"/>
        <v>0.1875606587466539</v>
      </c>
      <c r="D30" s="41">
        <f t="shared" si="13"/>
        <v>0.20619342450040573</v>
      </c>
      <c r="E30" s="41">
        <f t="shared" si="13"/>
        <v>0.2128868690875538</v>
      </c>
      <c r="F30" s="41">
        <f t="shared" si="13"/>
        <v>0.25417942506451152</v>
      </c>
      <c r="G30" s="41">
        <f t="shared" si="13"/>
        <v>0.28070333578233142</v>
      </c>
      <c r="H30" s="41">
        <f t="shared" si="13"/>
        <v>0.27284584557147024</v>
      </c>
      <c r="I30" s="41">
        <f t="shared" si="13"/>
        <v>0.26808824779978235</v>
      </c>
      <c r="J30" s="41">
        <f t="shared" si="13"/>
        <v>0.26965082220836833</v>
      </c>
      <c r="K30" s="41">
        <f t="shared" si="13"/>
        <v>0.27160096588475996</v>
      </c>
      <c r="L30" s="41">
        <f t="shared" si="13"/>
        <v>0.28531035066329624</v>
      </c>
      <c r="M30" s="41">
        <f t="shared" si="13"/>
        <v>0.28403335113851319</v>
      </c>
      <c r="N30" s="41">
        <f t="shared" si="12"/>
        <v>0.24943924343879914</v>
      </c>
      <c r="O30" s="41">
        <f t="shared" si="12"/>
        <v>0.23184297795692629</v>
      </c>
      <c r="P30" s="43"/>
      <c r="Q30" s="43"/>
      <c r="R30" s="43"/>
      <c r="S30" s="43"/>
      <c r="T30" s="43"/>
      <c r="U30" s="43"/>
    </row>
    <row r="31" spans="1:23" x14ac:dyDescent="0.2">
      <c r="A31" s="142"/>
      <c r="B31" s="12" t="s">
        <v>21</v>
      </c>
      <c r="C31" s="41">
        <f t="shared" si="13"/>
        <v>7.0255591166795564E-3</v>
      </c>
      <c r="D31" s="41">
        <f t="shared" si="13"/>
        <v>6.7144676548065874E-3</v>
      </c>
      <c r="E31" s="41">
        <f t="shared" si="13"/>
        <v>6.8090684097513871E-3</v>
      </c>
      <c r="F31" s="41">
        <f t="shared" si="13"/>
        <v>6.5434851412443842E-3</v>
      </c>
      <c r="G31" s="41">
        <f t="shared" si="13"/>
        <v>5.7380642213729609E-3</v>
      </c>
      <c r="H31" s="41">
        <f t="shared" si="13"/>
        <v>6.1607817392870029E-3</v>
      </c>
      <c r="I31" s="41">
        <f t="shared" si="13"/>
        <v>6.2645043055372402E-3</v>
      </c>
      <c r="J31" s="41">
        <f t="shared" si="13"/>
        <v>5.7705919876135164E-3</v>
      </c>
      <c r="K31" s="41">
        <f t="shared" si="13"/>
        <v>5.2564590569538954E-3</v>
      </c>
      <c r="L31" s="41">
        <f t="shared" si="13"/>
        <v>5.4983690217825275E-3</v>
      </c>
      <c r="M31" s="41">
        <f t="shared" si="13"/>
        <v>5.2254069229685004E-3</v>
      </c>
      <c r="N31" s="41">
        <f t="shared" si="12"/>
        <v>5.3111611818095275E-3</v>
      </c>
      <c r="O31" s="41">
        <f t="shared" si="12"/>
        <v>5.5832402282570788E-3</v>
      </c>
      <c r="P31" s="43"/>
      <c r="Q31" s="43"/>
      <c r="R31" s="43"/>
      <c r="S31" s="43"/>
      <c r="T31" s="43"/>
      <c r="U31" s="43"/>
    </row>
    <row r="32" spans="1:23" x14ac:dyDescent="0.2">
      <c r="A32" s="143"/>
      <c r="B32" s="13" t="s">
        <v>19</v>
      </c>
      <c r="C32" s="42">
        <f t="shared" si="13"/>
        <v>0.19458621786333347</v>
      </c>
      <c r="D32" s="42">
        <f t="shared" si="13"/>
        <v>0.21290789215521233</v>
      </c>
      <c r="E32" s="42">
        <f t="shared" si="13"/>
        <v>0.2196959374973052</v>
      </c>
      <c r="F32" s="42">
        <f t="shared" si="13"/>
        <v>0.26072291020575589</v>
      </c>
      <c r="G32" s="42">
        <f t="shared" si="13"/>
        <v>0.28644140000370433</v>
      </c>
      <c r="H32" s="42">
        <f t="shared" si="13"/>
        <v>0.27900662731075726</v>
      </c>
      <c r="I32" s="42">
        <f t="shared" si="13"/>
        <v>0.27435275210531962</v>
      </c>
      <c r="J32" s="42">
        <f t="shared" si="13"/>
        <v>0.27542141419598187</v>
      </c>
      <c r="K32" s="42">
        <f t="shared" si="13"/>
        <v>0.27685742494171389</v>
      </c>
      <c r="L32" s="42">
        <f t="shared" si="13"/>
        <v>0.29080871968507876</v>
      </c>
      <c r="M32" s="42">
        <f t="shared" si="13"/>
        <v>0.28925875806148171</v>
      </c>
      <c r="N32" s="42">
        <f t="shared" si="12"/>
        <v>0.25475040462060866</v>
      </c>
      <c r="O32" s="42">
        <f t="shared" si="12"/>
        <v>0.23742621818518336</v>
      </c>
      <c r="P32" s="43"/>
      <c r="Q32" s="43"/>
      <c r="R32" s="43"/>
      <c r="S32" s="43"/>
      <c r="T32" s="43"/>
      <c r="U32" s="43"/>
    </row>
    <row r="33" spans="1:21" x14ac:dyDescent="0.2">
      <c r="A33" s="151" t="s">
        <v>28</v>
      </c>
      <c r="B33" s="151"/>
      <c r="C33" s="42">
        <f t="shared" si="13"/>
        <v>0.29319753597863168</v>
      </c>
      <c r="D33" s="42">
        <f t="shared" si="13"/>
        <v>0.28164483850332445</v>
      </c>
      <c r="E33" s="42">
        <f t="shared" si="13"/>
        <v>0.30139785966213362</v>
      </c>
      <c r="F33" s="42">
        <f t="shared" si="13"/>
        <v>0.30443330378995914</v>
      </c>
      <c r="G33" s="42">
        <f t="shared" si="13"/>
        <v>0.22702520821628561</v>
      </c>
      <c r="H33" s="42">
        <f t="shared" si="13"/>
        <v>0.22546716322513863</v>
      </c>
      <c r="I33" s="42">
        <f t="shared" si="13"/>
        <v>0.24340427682133409</v>
      </c>
      <c r="J33" s="42">
        <f t="shared" si="13"/>
        <v>0.25309752547658182</v>
      </c>
      <c r="K33" s="42">
        <f t="shared" si="13"/>
        <v>0.27270007612884811</v>
      </c>
      <c r="L33" s="42">
        <f t="shared" si="13"/>
        <v>0.26061804361272695</v>
      </c>
      <c r="M33" s="42">
        <f t="shared" si="13"/>
        <v>0.25485927152818655</v>
      </c>
      <c r="N33" s="42">
        <f t="shared" si="12"/>
        <v>0.27380343372155758</v>
      </c>
      <c r="O33" s="42">
        <f t="shared" si="12"/>
        <v>0.29456893524360639</v>
      </c>
      <c r="P33" s="43"/>
      <c r="Q33" s="43"/>
      <c r="R33" s="43"/>
      <c r="S33" s="43"/>
      <c r="T33" s="43"/>
      <c r="U33" s="43"/>
    </row>
    <row r="34" spans="1:21" x14ac:dyDescent="0.2">
      <c r="A34" s="152" t="s">
        <v>22</v>
      </c>
      <c r="B34" s="153"/>
      <c r="C34" s="42">
        <f t="shared" si="13"/>
        <v>0.39909787901227906</v>
      </c>
      <c r="D34" s="42">
        <f t="shared" si="13"/>
        <v>0.39440284948377485</v>
      </c>
      <c r="E34" s="42">
        <f t="shared" si="13"/>
        <v>0.3784373751397716</v>
      </c>
      <c r="F34" s="42">
        <f t="shared" si="13"/>
        <v>0.34717350531317709</v>
      </c>
      <c r="G34" s="42">
        <f t="shared" si="13"/>
        <v>0.39225478635064298</v>
      </c>
      <c r="H34" s="42">
        <f t="shared" si="13"/>
        <v>0.40600584955614782</v>
      </c>
      <c r="I34" s="42">
        <f t="shared" si="13"/>
        <v>0.40320089918991564</v>
      </c>
      <c r="J34" s="42">
        <f t="shared" si="13"/>
        <v>0.38959424375761953</v>
      </c>
      <c r="K34" s="42">
        <f t="shared" si="13"/>
        <v>0.38257244135699681</v>
      </c>
      <c r="L34" s="42">
        <f t="shared" si="13"/>
        <v>0.38732604190130232</v>
      </c>
      <c r="M34" s="42">
        <f t="shared" si="13"/>
        <v>0.39659072142434981</v>
      </c>
      <c r="N34" s="42">
        <f t="shared" si="12"/>
        <v>0.41142331249404973</v>
      </c>
      <c r="O34" s="42">
        <f t="shared" si="12"/>
        <v>0.39627154772199508</v>
      </c>
      <c r="P34" s="43"/>
      <c r="Q34" s="43"/>
      <c r="R34" s="43"/>
      <c r="S34" s="43"/>
      <c r="T34" s="43"/>
      <c r="U34" s="43"/>
    </row>
    <row r="35" spans="1:21" x14ac:dyDescent="0.2">
      <c r="A35" s="154" t="s">
        <v>18</v>
      </c>
      <c r="B35" s="154"/>
      <c r="C35" s="41">
        <f t="shared" si="13"/>
        <v>2.6483300727728927E-2</v>
      </c>
      <c r="D35" s="41">
        <f t="shared" si="13"/>
        <v>2.6834651227319008E-2</v>
      </c>
      <c r="E35" s="41">
        <f t="shared" si="13"/>
        <v>2.5531132056489287E-2</v>
      </c>
      <c r="F35" s="41">
        <f t="shared" si="13"/>
        <v>2.1502746335359608E-2</v>
      </c>
      <c r="G35" s="41">
        <f t="shared" si="13"/>
        <v>2.1041420995116408E-2</v>
      </c>
      <c r="H35" s="41">
        <f t="shared" si="13"/>
        <v>2.0690623818595696E-2</v>
      </c>
      <c r="I35" s="41">
        <f t="shared" si="13"/>
        <v>1.9320382007821078E-2</v>
      </c>
      <c r="J35" s="41">
        <f t="shared" si="13"/>
        <v>1.8006345179195245E-2</v>
      </c>
      <c r="K35" s="41">
        <f t="shared" si="13"/>
        <v>1.6992196793072279E-2</v>
      </c>
      <c r="L35" s="41">
        <f t="shared" si="13"/>
        <v>1.7206015729375603E-2</v>
      </c>
      <c r="M35" s="41">
        <f t="shared" si="13"/>
        <v>1.5921218430841391E-2</v>
      </c>
      <c r="N35" s="41">
        <f t="shared" si="12"/>
        <v>1.6891879026371744E-2</v>
      </c>
      <c r="O35" s="41">
        <f t="shared" si="12"/>
        <v>2.0975455193424645E-2</v>
      </c>
      <c r="P35" s="43"/>
      <c r="Q35" s="43"/>
      <c r="R35" s="43"/>
      <c r="S35" s="43"/>
      <c r="T35" s="43"/>
      <c r="U35" s="43"/>
    </row>
    <row r="36" spans="1:21" ht="15" x14ac:dyDescent="0.2">
      <c r="A36" s="155" t="s">
        <v>20</v>
      </c>
      <c r="B36" s="155"/>
      <c r="C36" s="41">
        <f t="shared" si="13"/>
        <v>1</v>
      </c>
      <c r="D36" s="41">
        <f t="shared" si="13"/>
        <v>1</v>
      </c>
      <c r="E36" s="41">
        <f t="shared" si="13"/>
        <v>1</v>
      </c>
      <c r="F36" s="41">
        <f t="shared" si="13"/>
        <v>1</v>
      </c>
      <c r="G36" s="41">
        <f t="shared" si="13"/>
        <v>1</v>
      </c>
      <c r="H36" s="41">
        <f t="shared" si="13"/>
        <v>1</v>
      </c>
      <c r="I36" s="41">
        <f t="shared" si="13"/>
        <v>1</v>
      </c>
      <c r="J36" s="41">
        <f t="shared" si="13"/>
        <v>1</v>
      </c>
      <c r="K36" s="41">
        <f t="shared" si="13"/>
        <v>1</v>
      </c>
      <c r="L36" s="41">
        <f t="shared" si="13"/>
        <v>1</v>
      </c>
      <c r="M36" s="41">
        <f t="shared" si="13"/>
        <v>1</v>
      </c>
      <c r="N36" s="41">
        <f t="shared" si="12"/>
        <v>1</v>
      </c>
      <c r="O36" s="41">
        <f t="shared" si="12"/>
        <v>1</v>
      </c>
      <c r="P36" s="43"/>
      <c r="Q36" s="43"/>
      <c r="R36" s="43"/>
      <c r="S36" s="43"/>
      <c r="T36" s="43"/>
      <c r="U36" s="43"/>
    </row>
    <row r="37" spans="1:21" x14ac:dyDescent="0.2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1" x14ac:dyDescent="0.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1" x14ac:dyDescent="0.2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1" x14ac:dyDescent="0.2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1" x14ac:dyDescent="0.2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1" x14ac:dyDescent="0.2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1" x14ac:dyDescent="0.2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1" x14ac:dyDescent="0.2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1" x14ac:dyDescent="0.2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1" x14ac:dyDescent="0.2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1" x14ac:dyDescent="0.2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1" x14ac:dyDescent="0.2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3:20" x14ac:dyDescent="0.2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</sheetData>
  <mergeCells count="19">
    <mergeCell ref="C22:O22"/>
    <mergeCell ref="A36:B36"/>
    <mergeCell ref="A24:A29"/>
    <mergeCell ref="A30:A32"/>
    <mergeCell ref="A33:B33"/>
    <mergeCell ref="A34:B34"/>
    <mergeCell ref="A35:B35"/>
    <mergeCell ref="A14:B14"/>
    <mergeCell ref="A15:B15"/>
    <mergeCell ref="A16:B16"/>
    <mergeCell ref="A17:B17"/>
    <mergeCell ref="A22:A23"/>
    <mergeCell ref="B22:B23"/>
    <mergeCell ref="P3:W3"/>
    <mergeCell ref="A11:A13"/>
    <mergeCell ref="A3:A4"/>
    <mergeCell ref="B3:B4"/>
    <mergeCell ref="A5:A10"/>
    <mergeCell ref="C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PM10</vt:lpstr>
      <vt:lpstr>CO</vt:lpstr>
      <vt:lpstr>TSP</vt:lpstr>
    </vt:vector>
  </TitlesOfParts>
  <Company>UAB Penki kontinentai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Šarūnas Dargis</cp:lastModifiedBy>
  <dcterms:created xsi:type="dcterms:W3CDTF">2017-02-16T09:43:55Z</dcterms:created>
  <dcterms:modified xsi:type="dcterms:W3CDTF">2019-05-20T13:39:09Z</dcterms:modified>
</cp:coreProperties>
</file>